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riation licenciés" sheetId="1" state="visible" r:id="rId2"/>
    <sheet name="Total licenciés" sheetId="2" state="visible" r:id="rId3"/>
    <sheet name="% féminines" sheetId="3" state="visible" r:id="rId4"/>
    <sheet name="licences P-B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<sst xmlns="http://schemas.openxmlformats.org/spreadsheetml/2006/main" count="210" uniqueCount="88">
  <si>
    <t xml:space="preserve">VARIATION DES LICENCIES PAR CLUB</t>
  </si>
  <si>
    <t xml:space="preserve">CLUB</t>
  </si>
  <si>
    <t xml:space="preserve">-juin 2022</t>
  </si>
  <si>
    <t xml:space="preserve">-mai 2023</t>
  </si>
  <si>
    <t xml:space="preserve">-juin 2024</t>
  </si>
  <si>
    <t xml:space="preserve">-juin 2025</t>
  </si>
  <si>
    <t xml:space="preserve">Diff juin 24 – juin 25</t>
  </si>
  <si>
    <t xml:space="preserve">Diff 22 – 25</t>
  </si>
  <si>
    <t xml:space="preserve">TT LA TRONCHE MEYLAN GRENOBLE</t>
  </si>
  <si>
    <t xml:space="preserve">TT SEYSSINOIS</t>
  </si>
  <si>
    <t xml:space="preserve">TT BOURGOIN JALLIEU</t>
  </si>
  <si>
    <t xml:space="preserve">TT MONESTIER TRIEVES</t>
  </si>
  <si>
    <t xml:space="preserve">CENTR'ISERE TT</t>
  </si>
  <si>
    <t xml:space="preserve">TIGNIEU TT</t>
  </si>
  <si>
    <t xml:space="preserve">GRESIVAUDAN BELLEDONNE TT</t>
  </si>
  <si>
    <t xml:space="preserve">TT GRESIVAUDAN</t>
  </si>
  <si>
    <t xml:space="preserve">AL ECHIROLLES EYBENS</t>
  </si>
  <si>
    <t xml:space="preserve">TT ST JEANNAIS</t>
  </si>
  <si>
    <t xml:space="preserve">US ST EGREVE</t>
  </si>
  <si>
    <t xml:space="preserve">CAPTT</t>
  </si>
  <si>
    <t xml:space="preserve">VARCES VIF TT</t>
  </si>
  <si>
    <t xml:space="preserve">US SASSENAGE TT</t>
  </si>
  <si>
    <t xml:space="preserve">MORESTEL TT</t>
  </si>
  <si>
    <t xml:space="preserve">PONGISTES LILOTS</t>
  </si>
  <si>
    <t xml:space="preserve">CTT CHAMP/DRAC</t>
  </si>
  <si>
    <t xml:space="preserve">AS FONTAINE</t>
  </si>
  <si>
    <t xml:space="preserve">GRAND LEMPS OYEU BURCIN TT</t>
  </si>
  <si>
    <t xml:space="preserve">RHODIA CLUB TT</t>
  </si>
  <si>
    <t xml:space="preserve">CP CHAPELAND</t>
  </si>
  <si>
    <t xml:space="preserve">TT URIAGE</t>
  </si>
  <si>
    <t xml:space="preserve">TT VILLEFONTAINE</t>
  </si>
  <si>
    <t xml:space="preserve">VAILLANTE TULLINS</t>
  </si>
  <si>
    <t xml:space="preserve">ST ROMAIN DE JALIONAS</t>
  </si>
  <si>
    <t xml:space="preserve">TECHE TT</t>
  </si>
  <si>
    <t xml:space="preserve">SAINT BLAISE TT</t>
  </si>
  <si>
    <t xml:space="preserve">MPT SUSVILLE</t>
  </si>
  <si>
    <t xml:space="preserve">VAULX MILIEU TT</t>
  </si>
  <si>
    <t xml:space="preserve">TT PONTCHARRA</t>
  </si>
  <si>
    <t xml:space="preserve">CSVT LA VERPILLERE</t>
  </si>
  <si>
    <t xml:space="preserve">AL IZERON</t>
  </si>
  <si>
    <t xml:space="preserve">AS CROSSEY</t>
  </si>
  <si>
    <t xml:space="preserve">CHARTREUSE TT (St Laurent du Pont)</t>
  </si>
  <si>
    <t xml:space="preserve">AL ST MARTIN LE VINOUX</t>
  </si>
  <si>
    <t xml:space="preserve">VERNIOZ</t>
  </si>
  <si>
    <t xml:space="preserve">FPT ST JEAN DE MOIRANS </t>
  </si>
  <si>
    <t xml:space="preserve">JANNEYRIAS TT</t>
  </si>
  <si>
    <t xml:space="preserve">OL SAINT QUENTINOIS</t>
  </si>
  <si>
    <t xml:space="preserve">US MEYRIEU LES ETANGS</t>
  </si>
  <si>
    <t xml:space="preserve">JA HEYRIEUX</t>
  </si>
  <si>
    <t xml:space="preserve">CS CHARVIEU</t>
  </si>
  <si>
    <t xml:space="preserve">Diff % 25 – 24</t>
  </si>
  <si>
    <t xml:space="preserve">Diff % 25 – 22</t>
  </si>
  <si>
    <t xml:space="preserve">Licences compétition + loisir</t>
  </si>
  <si>
    <t xml:space="preserve">Licences événementielles</t>
  </si>
  <si>
    <t xml:space="preserve">Total</t>
  </si>
  <si>
    <t xml:space="preserve">Total féminines</t>
  </si>
  <si>
    <t xml:space="preserve">Féminines</t>
  </si>
  <si>
    <t xml:space="preserve">%</t>
  </si>
  <si>
    <t xml:space="preserve">FONTAINE</t>
  </si>
  <si>
    <t xml:space="preserve">ST MARTIN LE VINOUX</t>
  </si>
  <si>
    <t xml:space="preserve">ST JEAN DE MOIRANS </t>
  </si>
  <si>
    <t xml:space="preserve">SASSENAGE</t>
  </si>
  <si>
    <t xml:space="preserve">CROSSEY</t>
  </si>
  <si>
    <t xml:space="preserve">URIAGE</t>
  </si>
  <si>
    <t xml:space="preserve">RHODIA</t>
  </si>
  <si>
    <t xml:space="preserve">ST EGREVE</t>
  </si>
  <si>
    <t xml:space="preserve">SEYSSINS</t>
  </si>
  <si>
    <t xml:space="preserve">CHARVIEU</t>
  </si>
  <si>
    <t xml:space="preserve">ECHIROLLES EYBENS</t>
  </si>
  <si>
    <t xml:space="preserve">GRESIVAUDAN BELLEDONNE</t>
  </si>
  <si>
    <t xml:space="preserve">VAULX MILIEU</t>
  </si>
  <si>
    <t xml:space="preserve">ST JEANNAIS</t>
  </si>
  <si>
    <t xml:space="preserve">TIGNIEU</t>
  </si>
  <si>
    <t xml:space="preserve">VARCES VIF</t>
  </si>
  <si>
    <t xml:space="preserve">CHAMP/DRAC</t>
  </si>
  <si>
    <t xml:space="preserve">MEYRIEU LES ETANGS</t>
  </si>
  <si>
    <t xml:space="preserve">PONTCHARRA</t>
  </si>
  <si>
    <t xml:space="preserve">MORESTEL</t>
  </si>
  <si>
    <t xml:space="preserve">IZERON</t>
  </si>
  <si>
    <t xml:space="preserve">TECHE</t>
  </si>
  <si>
    <t xml:space="preserve">Licences compét + loisir + dirigeantes</t>
  </si>
  <si>
    <t xml:space="preserve">Licences Poussins – Benjamins</t>
  </si>
  <si>
    <t xml:space="preserve">Compétition</t>
  </si>
  <si>
    <t xml:space="preserve">Loisir</t>
  </si>
  <si>
    <t xml:space="preserve">PG</t>
  </si>
  <si>
    <t xml:space="preserve">PF</t>
  </si>
  <si>
    <t xml:space="preserve">BG</t>
  </si>
  <si>
    <t xml:space="preserve">BF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</si>
</sst>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General"/>
    <numFmt numFmtId="167" formatCode="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color rgb="FF00A933"/>
      <name val="Arial"/>
      <family val="2"/>
      <charset val="1"/>
    </font>
    <font>
      <b val="true"/>
      <sz val="9"/>
      <color rgb="FF069A2E"/>
      <name val="Arial"/>
      <family val="2"/>
      <charset val="1"/>
    </font>
    <font>
      <b val="true"/>
      <sz val="9"/>
      <color rgb="FFC9211E"/>
      <name val="Arial"/>
      <family val="2"/>
      <charset val="1"/>
    </font>
    <font>
      <b val="true"/>
      <sz val="9"/>
      <color rgb="FF2A6099"/>
      <name val="Arial"/>
      <family val="2"/>
      <charset val="1"/>
    </font>
    <font>
      <b val="true"/>
      <sz val="10"/>
      <color rgb="FF069A2E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BF00"/>
        <bgColor rgb="FFFF9900"/>
      </patternFill>
    </fill>
    <fill>
      <patternFill patternType="solid">
        <fgColor rgb="FF81D41A"/>
        <bgColor rgb="FF969696"/>
      </patternFill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8" activeCellId="0" sqref="J48"/>
    </sheetView>
  </sheetViews>
  <sheetFormatPr defaultColWidth="14.78515625" defaultRowHeight="12.8" zeroHeight="false" outlineLevelRow="0" outlineLevelCol="0"/>
  <cols>
    <col collapsed="false" customWidth="true" hidden="false" outlineLevel="0" max="1" min="1" style="1" width="4.11"/>
    <col collapsed="false" customWidth="true" hidden="false" outlineLevel="0" max="2" min="2" style="1" width="26.09"/>
    <col collapsed="false" customWidth="true" hidden="false" outlineLevel="0" max="4" min="3" style="1" width="8.13"/>
    <col collapsed="false" customWidth="true" hidden="false" outlineLevel="0" max="5" min="5" style="1" width="8.33"/>
    <col collapsed="false" customWidth="true" hidden="false" outlineLevel="0" max="6" min="6" style="1" width="8.76"/>
    <col collapsed="false" customWidth="false" hidden="false" outlineLevel="0" max="7" min="7" style="1" width="14.72"/>
    <col collapsed="false" customWidth="true" hidden="false" outlineLevel="0" max="8" min="8" style="2" width="8.55"/>
    <col collapsed="false" customWidth="true" hidden="false" outlineLevel="0" max="9" min="9" style="1" width="10.72"/>
    <col collapsed="false" customWidth="true" hidden="false" outlineLevel="0" max="10" min="10" style="1" width="10.61"/>
    <col collapsed="false" customWidth="true" hidden="false" outlineLevel="0" max="261" min="11" style="1" width="12.13"/>
    <col collapsed="false" customWidth="true" hidden="false" outlineLevel="0" max="1024" min="1023" style="0" width="11.52"/>
  </cols>
  <sheetData>
    <row r="1" customFormat="false" ht="12.8" hidden="false" customHeight="false" outlineLevel="0" collapsed="false">
      <c r="A1" s="3" t="s">
        <v>0</v>
      </c>
      <c r="B1" s="4"/>
      <c r="C1" s="5"/>
      <c r="D1" s="5"/>
      <c r="E1" s="5"/>
      <c r="F1" s="5"/>
      <c r="G1" s="5"/>
    </row>
    <row r="2" customFormat="false" ht="12.8" hidden="false" customHeight="false" outlineLevel="0" collapsed="false">
      <c r="A2" s="6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</row>
    <row r="3" customFormat="false" ht="12.8" hidden="false" customHeight="false" outlineLevel="0" collapsed="false">
      <c r="A3" s="9" t="n">
        <v>1</v>
      </c>
      <c r="B3" s="10" t="s">
        <v>8</v>
      </c>
      <c r="C3" s="11" t="n">
        <v>239</v>
      </c>
      <c r="D3" s="11" t="n">
        <v>306</v>
      </c>
      <c r="E3" s="11" t="n">
        <v>343</v>
      </c>
      <c r="F3" s="11" t="n">
        <v>497</v>
      </c>
      <c r="G3" s="12" t="n">
        <f aca="false">F3-E3</f>
        <v>154</v>
      </c>
      <c r="H3" s="12" t="n">
        <f aca="false">F3-C3</f>
        <v>258</v>
      </c>
    </row>
    <row r="4" customFormat="false" ht="12.8" hidden="false" customHeight="false" outlineLevel="0" collapsed="false">
      <c r="A4" s="9" t="n">
        <v>2</v>
      </c>
      <c r="B4" s="10" t="s">
        <v>9</v>
      </c>
      <c r="C4" s="11" t="n">
        <v>120</v>
      </c>
      <c r="D4" s="11" t="n">
        <v>139</v>
      </c>
      <c r="E4" s="11" t="n">
        <v>153</v>
      </c>
      <c r="F4" s="11" t="n">
        <v>246</v>
      </c>
      <c r="G4" s="12" t="n">
        <f aca="false">F4-E4</f>
        <v>93</v>
      </c>
      <c r="H4" s="12" t="n">
        <f aca="false">F4-C4</f>
        <v>126</v>
      </c>
    </row>
    <row r="5" customFormat="false" ht="12.8" hidden="false" customHeight="false" outlineLevel="0" collapsed="false">
      <c r="A5" s="9" t="n">
        <v>3</v>
      </c>
      <c r="B5" s="10" t="s">
        <v>10</v>
      </c>
      <c r="C5" s="11" t="n">
        <v>256</v>
      </c>
      <c r="D5" s="11" t="n">
        <v>254</v>
      </c>
      <c r="E5" s="11" t="n">
        <v>224</v>
      </c>
      <c r="F5" s="11" t="n">
        <v>305</v>
      </c>
      <c r="G5" s="12" t="n">
        <f aca="false">F5-E5</f>
        <v>81</v>
      </c>
      <c r="H5" s="12" t="n">
        <f aca="false">F5-C5</f>
        <v>49</v>
      </c>
    </row>
    <row r="6" customFormat="false" ht="12.8" hidden="false" customHeight="false" outlineLevel="0" collapsed="false">
      <c r="A6" s="9" t="n">
        <v>4</v>
      </c>
      <c r="B6" s="10" t="s">
        <v>11</v>
      </c>
      <c r="C6" s="11" t="n">
        <v>0</v>
      </c>
      <c r="D6" s="11" t="n">
        <v>0</v>
      </c>
      <c r="E6" s="11" t="n">
        <v>0</v>
      </c>
      <c r="F6" s="11" t="n">
        <v>66</v>
      </c>
      <c r="G6" s="12" t="n">
        <f aca="false">F6-E6</f>
        <v>66</v>
      </c>
      <c r="H6" s="12" t="n">
        <f aca="false">F6-C6</f>
        <v>66</v>
      </c>
    </row>
    <row r="7" customFormat="false" ht="12.8" hidden="false" customHeight="false" outlineLevel="0" collapsed="false">
      <c r="A7" s="9" t="n">
        <v>5</v>
      </c>
      <c r="B7" s="10" t="s">
        <v>12</v>
      </c>
      <c r="C7" s="11" t="n">
        <v>187</v>
      </c>
      <c r="D7" s="11" t="n">
        <v>162</v>
      </c>
      <c r="E7" s="11" t="n">
        <v>136</v>
      </c>
      <c r="F7" s="11" t="n">
        <v>190</v>
      </c>
      <c r="G7" s="12" t="n">
        <f aca="false">F7-E7</f>
        <v>54</v>
      </c>
      <c r="H7" s="12" t="n">
        <f aca="false">F7-C7</f>
        <v>3</v>
      </c>
    </row>
    <row r="8" customFormat="false" ht="12.8" hidden="false" customHeight="false" outlineLevel="0" collapsed="false">
      <c r="A8" s="9" t="n">
        <v>6</v>
      </c>
      <c r="B8" s="10" t="s">
        <v>13</v>
      </c>
      <c r="C8" s="11" t="n">
        <v>63</v>
      </c>
      <c r="D8" s="11" t="n">
        <v>54</v>
      </c>
      <c r="E8" s="11" t="n">
        <v>49</v>
      </c>
      <c r="F8" s="11" t="n">
        <v>102</v>
      </c>
      <c r="G8" s="13" t="n">
        <f aca="false">F8-E8</f>
        <v>53</v>
      </c>
      <c r="H8" s="12" t="n">
        <f aca="false">F8-C8</f>
        <v>39</v>
      </c>
    </row>
    <row r="9" customFormat="false" ht="12.8" hidden="false" customHeight="false" outlineLevel="0" collapsed="false">
      <c r="A9" s="9" t="n">
        <v>7</v>
      </c>
      <c r="B9" s="10" t="s">
        <v>14</v>
      </c>
      <c r="C9" s="11" t="n">
        <v>232</v>
      </c>
      <c r="D9" s="11" t="n">
        <v>267</v>
      </c>
      <c r="E9" s="11" t="n">
        <v>267</v>
      </c>
      <c r="F9" s="11" t="n">
        <v>318</v>
      </c>
      <c r="G9" s="12" t="n">
        <f aca="false">F9-E9</f>
        <v>51</v>
      </c>
      <c r="H9" s="12" t="n">
        <f aca="false">F9-C9</f>
        <v>86</v>
      </c>
    </row>
    <row r="10" customFormat="false" ht="12.8" hidden="false" customHeight="false" outlineLevel="0" collapsed="false">
      <c r="A10" s="9" t="n">
        <v>8</v>
      </c>
      <c r="B10" s="10" t="s">
        <v>15</v>
      </c>
      <c r="C10" s="11" t="n">
        <v>131</v>
      </c>
      <c r="D10" s="11" t="n">
        <v>135</v>
      </c>
      <c r="E10" s="11" t="n">
        <v>123</v>
      </c>
      <c r="F10" s="11" t="n">
        <v>174</v>
      </c>
      <c r="G10" s="12" t="n">
        <f aca="false">F10-E10</f>
        <v>51</v>
      </c>
      <c r="H10" s="12" t="n">
        <f aca="false">F10-C10</f>
        <v>43</v>
      </c>
    </row>
    <row r="11" customFormat="false" ht="12.8" hidden="false" customHeight="false" outlineLevel="0" collapsed="false">
      <c r="A11" s="9" t="n">
        <v>9</v>
      </c>
      <c r="B11" s="10" t="s">
        <v>16</v>
      </c>
      <c r="C11" s="11" t="n">
        <v>202</v>
      </c>
      <c r="D11" s="11" t="n">
        <v>176</v>
      </c>
      <c r="E11" s="11" t="n">
        <v>146</v>
      </c>
      <c r="F11" s="11" t="n">
        <v>191</v>
      </c>
      <c r="G11" s="12" t="n">
        <f aca="false">F11-E11</f>
        <v>45</v>
      </c>
      <c r="H11" s="14" t="n">
        <f aca="false">F11-C11</f>
        <v>-11</v>
      </c>
    </row>
    <row r="12" customFormat="false" ht="12.8" hidden="false" customHeight="false" outlineLevel="0" collapsed="false">
      <c r="A12" s="9" t="n">
        <v>10</v>
      </c>
      <c r="B12" s="10" t="s">
        <v>17</v>
      </c>
      <c r="C12" s="11" t="n">
        <v>59</v>
      </c>
      <c r="D12" s="11" t="n">
        <v>91</v>
      </c>
      <c r="E12" s="11" t="n">
        <v>80</v>
      </c>
      <c r="F12" s="11" t="n">
        <v>117</v>
      </c>
      <c r="G12" s="12" t="n">
        <f aca="false">F12-E12</f>
        <v>37</v>
      </c>
      <c r="H12" s="12" t="n">
        <f aca="false">F12-C12</f>
        <v>58</v>
      </c>
    </row>
    <row r="13" customFormat="false" ht="12.8" hidden="false" customHeight="false" outlineLevel="0" collapsed="false">
      <c r="A13" s="9" t="n">
        <v>11</v>
      </c>
      <c r="B13" s="10" t="s">
        <v>18</v>
      </c>
      <c r="C13" s="11" t="n">
        <v>120</v>
      </c>
      <c r="D13" s="11" t="n">
        <v>130</v>
      </c>
      <c r="E13" s="11" t="n">
        <v>166</v>
      </c>
      <c r="F13" s="11" t="n">
        <v>196</v>
      </c>
      <c r="G13" s="12" t="n">
        <f aca="false">F13-E13</f>
        <v>30</v>
      </c>
      <c r="H13" s="12" t="n">
        <f aca="false">F13-C13</f>
        <v>76</v>
      </c>
    </row>
    <row r="14" customFormat="false" ht="12.8" hidden="false" customHeight="false" outlineLevel="0" collapsed="false">
      <c r="A14" s="9" t="n">
        <v>12</v>
      </c>
      <c r="B14" s="10" t="s">
        <v>19</v>
      </c>
      <c r="C14" s="11" t="n">
        <v>59</v>
      </c>
      <c r="D14" s="11" t="n">
        <v>80</v>
      </c>
      <c r="E14" s="11" t="n">
        <v>92</v>
      </c>
      <c r="F14" s="11" t="n">
        <v>121</v>
      </c>
      <c r="G14" s="12" t="n">
        <f aca="false">F14-E14</f>
        <v>29</v>
      </c>
      <c r="H14" s="12" t="n">
        <f aca="false">F14-C14</f>
        <v>62</v>
      </c>
    </row>
    <row r="15" customFormat="false" ht="12.8" hidden="false" customHeight="false" outlineLevel="0" collapsed="false">
      <c r="A15" s="9" t="n">
        <v>13</v>
      </c>
      <c r="B15" s="10" t="s">
        <v>20</v>
      </c>
      <c r="C15" s="11" t="n">
        <v>120</v>
      </c>
      <c r="D15" s="11" t="n">
        <v>111</v>
      </c>
      <c r="E15" s="11" t="n">
        <v>138</v>
      </c>
      <c r="F15" s="11" t="n">
        <v>165</v>
      </c>
      <c r="G15" s="12" t="n">
        <f aca="false">F15-E15</f>
        <v>27</v>
      </c>
      <c r="H15" s="12" t="n">
        <f aca="false">F15-C15</f>
        <v>45</v>
      </c>
    </row>
    <row r="16" customFormat="false" ht="12.8" hidden="false" customHeight="false" outlineLevel="0" collapsed="false">
      <c r="A16" s="9"/>
      <c r="B16" s="10" t="s">
        <v>21</v>
      </c>
      <c r="C16" s="11" t="n">
        <v>69</v>
      </c>
      <c r="D16" s="11" t="n">
        <v>71</v>
      </c>
      <c r="E16" s="11" t="n">
        <v>59</v>
      </c>
      <c r="F16" s="11" t="n">
        <v>86</v>
      </c>
      <c r="G16" s="12" t="n">
        <f aca="false">F16-E16</f>
        <v>27</v>
      </c>
      <c r="H16" s="12" t="n">
        <f aca="false">F16-C16</f>
        <v>17</v>
      </c>
    </row>
    <row r="17" customFormat="false" ht="12.8" hidden="false" customHeight="false" outlineLevel="0" collapsed="false">
      <c r="A17" s="9" t="n">
        <v>15</v>
      </c>
      <c r="B17" s="10" t="s">
        <v>22</v>
      </c>
      <c r="C17" s="11" t="n">
        <v>67</v>
      </c>
      <c r="D17" s="11" t="n">
        <v>51</v>
      </c>
      <c r="E17" s="11" t="n">
        <v>69</v>
      </c>
      <c r="F17" s="11" t="n">
        <v>95</v>
      </c>
      <c r="G17" s="12" t="n">
        <f aca="false">F17-E17</f>
        <v>26</v>
      </c>
      <c r="H17" s="12" t="n">
        <f aca="false">F17-C17</f>
        <v>28</v>
      </c>
    </row>
    <row r="18" customFormat="false" ht="12.8" hidden="false" customHeight="false" outlineLevel="0" collapsed="false">
      <c r="A18" s="9" t="n">
        <v>16</v>
      </c>
      <c r="B18" s="10" t="s">
        <v>23</v>
      </c>
      <c r="C18" s="11" t="n">
        <v>41</v>
      </c>
      <c r="D18" s="11" t="n">
        <v>53</v>
      </c>
      <c r="E18" s="11" t="n">
        <v>54</v>
      </c>
      <c r="F18" s="11" t="n">
        <v>79</v>
      </c>
      <c r="G18" s="12" t="n">
        <f aca="false">F18-E18</f>
        <v>25</v>
      </c>
      <c r="H18" s="12" t="n">
        <f aca="false">F18-C18</f>
        <v>38</v>
      </c>
    </row>
    <row r="19" customFormat="false" ht="12.8" hidden="false" customHeight="false" outlineLevel="0" collapsed="false">
      <c r="A19" s="9"/>
      <c r="B19" s="10" t="s">
        <v>24</v>
      </c>
      <c r="C19" s="11" t="n">
        <v>54</v>
      </c>
      <c r="D19" s="11" t="n">
        <v>58</v>
      </c>
      <c r="E19" s="11" t="n">
        <v>43</v>
      </c>
      <c r="F19" s="11" t="n">
        <v>68</v>
      </c>
      <c r="G19" s="12" t="n">
        <f aca="false">F19-E19</f>
        <v>25</v>
      </c>
      <c r="H19" s="12" t="n">
        <f aca="false">F19-C19</f>
        <v>14</v>
      </c>
    </row>
    <row r="20" customFormat="false" ht="12.8" hidden="false" customHeight="false" outlineLevel="0" collapsed="false">
      <c r="A20" s="9" t="n">
        <v>18</v>
      </c>
      <c r="B20" s="10" t="s">
        <v>25</v>
      </c>
      <c r="C20" s="11" t="n">
        <v>28</v>
      </c>
      <c r="D20" s="11" t="n">
        <v>20</v>
      </c>
      <c r="E20" s="11" t="n">
        <v>28</v>
      </c>
      <c r="F20" s="11" t="n">
        <v>51</v>
      </c>
      <c r="G20" s="12" t="n">
        <f aca="false">F20-E20</f>
        <v>23</v>
      </c>
      <c r="H20" s="12" t="n">
        <f aca="false">F20-C20</f>
        <v>23</v>
      </c>
    </row>
    <row r="21" customFormat="false" ht="12.8" hidden="false" customHeight="false" outlineLevel="0" collapsed="false">
      <c r="A21" s="9"/>
      <c r="B21" s="10" t="s">
        <v>26</v>
      </c>
      <c r="C21" s="11" t="n">
        <v>60</v>
      </c>
      <c r="D21" s="11" t="n">
        <v>86</v>
      </c>
      <c r="E21" s="11" t="n">
        <v>100</v>
      </c>
      <c r="F21" s="11" t="n">
        <v>123</v>
      </c>
      <c r="G21" s="12" t="n">
        <f aca="false">F21-E21</f>
        <v>23</v>
      </c>
      <c r="H21" s="12" t="n">
        <f aca="false">F21-C21</f>
        <v>63</v>
      </c>
    </row>
    <row r="22" customFormat="false" ht="12.8" hidden="false" customHeight="false" outlineLevel="0" collapsed="false">
      <c r="A22" s="9"/>
      <c r="B22" s="10" t="s">
        <v>27</v>
      </c>
      <c r="C22" s="11" t="n">
        <v>89</v>
      </c>
      <c r="D22" s="11" t="n">
        <v>97</v>
      </c>
      <c r="E22" s="11" t="n">
        <v>93</v>
      </c>
      <c r="F22" s="11" t="n">
        <v>116</v>
      </c>
      <c r="G22" s="12" t="n">
        <f aca="false">F22-E22</f>
        <v>23</v>
      </c>
      <c r="H22" s="12" t="n">
        <f aca="false">F22-C22</f>
        <v>27</v>
      </c>
    </row>
    <row r="23" customFormat="false" ht="12.8" hidden="false" customHeight="false" outlineLevel="0" collapsed="false">
      <c r="A23" s="9" t="n">
        <v>21</v>
      </c>
      <c r="B23" s="10" t="s">
        <v>28</v>
      </c>
      <c r="C23" s="11" t="n">
        <v>53</v>
      </c>
      <c r="D23" s="11" t="n">
        <v>53</v>
      </c>
      <c r="E23" s="11" t="n">
        <v>48</v>
      </c>
      <c r="F23" s="11" t="n">
        <v>70</v>
      </c>
      <c r="G23" s="12" t="n">
        <f aca="false">F23-E23</f>
        <v>22</v>
      </c>
      <c r="H23" s="12" t="n">
        <f aca="false">F23-C23</f>
        <v>17</v>
      </c>
    </row>
    <row r="24" customFormat="false" ht="12.8" hidden="false" customHeight="false" outlineLevel="0" collapsed="false">
      <c r="A24" s="9" t="n">
        <v>22</v>
      </c>
      <c r="B24" s="10" t="s">
        <v>29</v>
      </c>
      <c r="C24" s="11" t="n">
        <v>19</v>
      </c>
      <c r="D24" s="11" t="n">
        <v>40</v>
      </c>
      <c r="E24" s="11" t="n">
        <v>44</v>
      </c>
      <c r="F24" s="11" t="n">
        <v>66</v>
      </c>
      <c r="G24" s="12" t="n">
        <f aca="false">F24-E24</f>
        <v>22</v>
      </c>
      <c r="H24" s="12" t="n">
        <f aca="false">F24-C24</f>
        <v>47</v>
      </c>
    </row>
    <row r="25" customFormat="false" ht="12.8" hidden="false" customHeight="false" outlineLevel="0" collapsed="false">
      <c r="A25" s="9" t="n">
        <v>23</v>
      </c>
      <c r="B25" s="10" t="s">
        <v>30</v>
      </c>
      <c r="C25" s="11" t="n">
        <v>20</v>
      </c>
      <c r="D25" s="11" t="n">
        <v>32</v>
      </c>
      <c r="E25" s="11" t="n">
        <v>27</v>
      </c>
      <c r="F25" s="11" t="n">
        <v>47</v>
      </c>
      <c r="G25" s="12" t="n">
        <f aca="false">F25-E25</f>
        <v>20</v>
      </c>
      <c r="H25" s="12" t="n">
        <f aca="false">F25-C25</f>
        <v>27</v>
      </c>
    </row>
    <row r="26" customFormat="false" ht="12.8" hidden="false" customHeight="false" outlineLevel="0" collapsed="false">
      <c r="A26" s="9"/>
      <c r="B26" s="10" t="s">
        <v>31</v>
      </c>
      <c r="C26" s="11" t="n">
        <v>18</v>
      </c>
      <c r="D26" s="11" t="n">
        <v>28</v>
      </c>
      <c r="E26" s="11" t="n">
        <v>30</v>
      </c>
      <c r="F26" s="11" t="n">
        <v>50</v>
      </c>
      <c r="G26" s="12" t="n">
        <f aca="false">F26-E26</f>
        <v>20</v>
      </c>
      <c r="H26" s="12" t="n">
        <f aca="false">F26-C26</f>
        <v>32</v>
      </c>
    </row>
    <row r="27" customFormat="false" ht="12.8" hidden="false" customHeight="false" outlineLevel="0" collapsed="false">
      <c r="A27" s="9" t="n">
        <v>25</v>
      </c>
      <c r="B27" s="10" t="s">
        <v>32</v>
      </c>
      <c r="C27" s="11" t="n">
        <v>44</v>
      </c>
      <c r="D27" s="11" t="n">
        <v>44</v>
      </c>
      <c r="E27" s="11" t="n">
        <v>45</v>
      </c>
      <c r="F27" s="11" t="n">
        <v>64</v>
      </c>
      <c r="G27" s="13" t="n">
        <f aca="false">F27-E27</f>
        <v>19</v>
      </c>
      <c r="H27" s="12" t="n">
        <f aca="false">F27-C27</f>
        <v>20</v>
      </c>
    </row>
    <row r="28" customFormat="false" ht="12.8" hidden="false" customHeight="false" outlineLevel="0" collapsed="false">
      <c r="A28" s="9" t="n">
        <v>26</v>
      </c>
      <c r="B28" s="10" t="s">
        <v>33</v>
      </c>
      <c r="C28" s="11" t="n">
        <v>19</v>
      </c>
      <c r="D28" s="11" t="n">
        <v>26</v>
      </c>
      <c r="E28" s="11" t="n">
        <v>36</v>
      </c>
      <c r="F28" s="11" t="n">
        <v>53</v>
      </c>
      <c r="G28" s="12" t="n">
        <f aca="false">F28-E28</f>
        <v>17</v>
      </c>
      <c r="H28" s="12" t="n">
        <f aca="false">F28-C28</f>
        <v>34</v>
      </c>
    </row>
    <row r="29" customFormat="false" ht="12.8" hidden="false" customHeight="false" outlineLevel="0" collapsed="false">
      <c r="A29" s="9" t="n">
        <v>27</v>
      </c>
      <c r="B29" s="10" t="s">
        <v>34</v>
      </c>
      <c r="C29" s="11" t="n">
        <v>8</v>
      </c>
      <c r="D29" s="11" t="n">
        <v>12</v>
      </c>
      <c r="E29" s="11" t="n">
        <v>27</v>
      </c>
      <c r="F29" s="11" t="n">
        <v>43</v>
      </c>
      <c r="G29" s="12" t="n">
        <f aca="false">F29-E29</f>
        <v>16</v>
      </c>
      <c r="H29" s="12" t="n">
        <f aca="false">F29-C29</f>
        <v>35</v>
      </c>
    </row>
    <row r="30" customFormat="false" ht="12.8" hidden="false" customHeight="false" outlineLevel="0" collapsed="false">
      <c r="A30" s="9" t="n">
        <v>28</v>
      </c>
      <c r="B30" s="10" t="s">
        <v>35</v>
      </c>
      <c r="C30" s="11" t="n">
        <v>0</v>
      </c>
      <c r="D30" s="11" t="n">
        <v>0</v>
      </c>
      <c r="E30" s="11" t="n">
        <v>17</v>
      </c>
      <c r="F30" s="11" t="n">
        <v>32</v>
      </c>
      <c r="G30" s="12" t="n">
        <f aca="false">F30-E30</f>
        <v>15</v>
      </c>
      <c r="H30" s="12" t="n">
        <f aca="false">F30-C30</f>
        <v>32</v>
      </c>
    </row>
    <row r="31" customFormat="false" ht="12.8" hidden="false" customHeight="false" outlineLevel="0" collapsed="false">
      <c r="A31" s="9" t="n">
        <v>29</v>
      </c>
      <c r="B31" s="10" t="s">
        <v>36</v>
      </c>
      <c r="C31" s="11" t="n">
        <v>16</v>
      </c>
      <c r="D31" s="11" t="n">
        <v>16</v>
      </c>
      <c r="E31" s="11" t="n">
        <v>21</v>
      </c>
      <c r="F31" s="11" t="n">
        <v>35</v>
      </c>
      <c r="G31" s="12" t="n">
        <f aca="false">F31-E31</f>
        <v>14</v>
      </c>
      <c r="H31" s="12" t="n">
        <f aca="false">F31-C31</f>
        <v>19</v>
      </c>
    </row>
    <row r="32" customFormat="false" ht="12.8" hidden="false" customHeight="false" outlineLevel="0" collapsed="false">
      <c r="A32" s="9"/>
      <c r="B32" s="10" t="s">
        <v>37</v>
      </c>
      <c r="C32" s="11" t="n">
        <v>15</v>
      </c>
      <c r="D32" s="11" t="n">
        <v>15</v>
      </c>
      <c r="E32" s="11" t="n">
        <v>19</v>
      </c>
      <c r="F32" s="11" t="n">
        <v>33</v>
      </c>
      <c r="G32" s="12" t="n">
        <f aca="false">F32-E32</f>
        <v>14</v>
      </c>
      <c r="H32" s="12" t="n">
        <f aca="false">F32-C32</f>
        <v>18</v>
      </c>
    </row>
    <row r="33" customFormat="false" ht="12.8" hidden="false" customHeight="false" outlineLevel="0" collapsed="false">
      <c r="A33" s="9"/>
      <c r="B33" s="10" t="s">
        <v>38</v>
      </c>
      <c r="C33" s="11" t="n">
        <v>30</v>
      </c>
      <c r="D33" s="11" t="n">
        <v>42</v>
      </c>
      <c r="E33" s="11" t="n">
        <v>33</v>
      </c>
      <c r="F33" s="11" t="n">
        <v>47</v>
      </c>
      <c r="G33" s="13" t="n">
        <f aca="false">F33-E33</f>
        <v>14</v>
      </c>
      <c r="H33" s="12" t="n">
        <f aca="false">F33-C33</f>
        <v>17</v>
      </c>
    </row>
    <row r="34" customFormat="false" ht="12.8" hidden="false" customHeight="false" outlineLevel="0" collapsed="false">
      <c r="A34" s="9" t="n">
        <v>32</v>
      </c>
      <c r="B34" s="10" t="s">
        <v>39</v>
      </c>
      <c r="C34" s="11" t="n">
        <v>10</v>
      </c>
      <c r="D34" s="11" t="n">
        <v>9</v>
      </c>
      <c r="E34" s="11" t="n">
        <v>8</v>
      </c>
      <c r="F34" s="11" t="n">
        <v>21</v>
      </c>
      <c r="G34" s="12" t="n">
        <f aca="false">F34-E34</f>
        <v>13</v>
      </c>
      <c r="H34" s="12" t="n">
        <f aca="false">F34-C34</f>
        <v>11</v>
      </c>
    </row>
    <row r="35" customFormat="false" ht="12.8" hidden="false" customHeight="false" outlineLevel="0" collapsed="false">
      <c r="A35" s="9" t="n">
        <v>33</v>
      </c>
      <c r="B35" s="10" t="s">
        <v>40</v>
      </c>
      <c r="C35" s="11" t="n">
        <v>94</v>
      </c>
      <c r="D35" s="11" t="n">
        <v>102</v>
      </c>
      <c r="E35" s="11" t="n">
        <v>107</v>
      </c>
      <c r="F35" s="11" t="n">
        <v>120</v>
      </c>
      <c r="G35" s="12" t="n">
        <f aca="false">F35-E35</f>
        <v>13</v>
      </c>
      <c r="H35" s="12" t="n">
        <f aca="false">F35-C35</f>
        <v>26</v>
      </c>
    </row>
    <row r="36" customFormat="false" ht="12.8" hidden="false" customHeight="false" outlineLevel="0" collapsed="false">
      <c r="A36" s="9" t="n">
        <v>34</v>
      </c>
      <c r="B36" s="10" t="s">
        <v>41</v>
      </c>
      <c r="C36" s="11" t="n">
        <v>0</v>
      </c>
      <c r="D36" s="11" t="n">
        <v>16</v>
      </c>
      <c r="E36" s="11" t="n">
        <v>27</v>
      </c>
      <c r="F36" s="11" t="n">
        <v>36</v>
      </c>
      <c r="G36" s="12" t="n">
        <f aca="false">F36-E36</f>
        <v>9</v>
      </c>
      <c r="H36" s="12" t="n">
        <f aca="false">F36-C36</f>
        <v>36</v>
      </c>
    </row>
    <row r="37" customFormat="false" ht="12.8" hidden="false" customHeight="false" outlineLevel="0" collapsed="false">
      <c r="A37" s="9" t="n">
        <v>35</v>
      </c>
      <c r="B37" s="10" t="s">
        <v>42</v>
      </c>
      <c r="C37" s="11" t="n">
        <v>18</v>
      </c>
      <c r="D37" s="11" t="n">
        <v>17</v>
      </c>
      <c r="E37" s="11" t="n">
        <v>19</v>
      </c>
      <c r="F37" s="11" t="n">
        <v>25</v>
      </c>
      <c r="G37" s="12" t="n">
        <f aca="false">F37-E37</f>
        <v>6</v>
      </c>
      <c r="H37" s="12" t="n">
        <f aca="false">F37-C37</f>
        <v>7</v>
      </c>
    </row>
    <row r="38" customFormat="false" ht="12.8" hidden="false" customHeight="false" outlineLevel="0" collapsed="false">
      <c r="A38" s="9" t="n">
        <v>36</v>
      </c>
      <c r="B38" s="10" t="s">
        <v>43</v>
      </c>
      <c r="C38" s="11" t="n">
        <v>28</v>
      </c>
      <c r="D38" s="11" t="n">
        <v>27</v>
      </c>
      <c r="E38" s="11" t="n">
        <v>29</v>
      </c>
      <c r="F38" s="11" t="n">
        <v>34</v>
      </c>
      <c r="G38" s="13" t="n">
        <f aca="false">F38-E38</f>
        <v>5</v>
      </c>
      <c r="H38" s="12" t="n">
        <f aca="false">F38-C38</f>
        <v>6</v>
      </c>
    </row>
    <row r="39" customFormat="false" ht="12.8" hidden="false" customHeight="false" outlineLevel="0" collapsed="false">
      <c r="A39" s="9" t="n">
        <v>37</v>
      </c>
      <c r="B39" s="10" t="s">
        <v>44</v>
      </c>
      <c r="C39" s="11" t="n">
        <v>20</v>
      </c>
      <c r="D39" s="11" t="n">
        <v>20</v>
      </c>
      <c r="E39" s="11" t="n">
        <v>18</v>
      </c>
      <c r="F39" s="11" t="n">
        <v>19</v>
      </c>
      <c r="G39" s="12" t="n">
        <f aca="false">F39-E39</f>
        <v>1</v>
      </c>
      <c r="H39" s="14" t="n">
        <f aca="false">F39-C39</f>
        <v>-1</v>
      </c>
    </row>
    <row r="40" customFormat="false" ht="12.8" hidden="false" customHeight="false" outlineLevel="0" collapsed="false">
      <c r="A40" s="9" t="n">
        <v>38</v>
      </c>
      <c r="B40" s="10" t="s">
        <v>45</v>
      </c>
      <c r="C40" s="11" t="n">
        <v>5</v>
      </c>
      <c r="D40" s="11" t="n">
        <v>7</v>
      </c>
      <c r="E40" s="11" t="n">
        <v>4</v>
      </c>
      <c r="F40" s="11" t="n">
        <v>4</v>
      </c>
      <c r="G40" s="15" t="n">
        <f aca="false">F40-E40</f>
        <v>0</v>
      </c>
      <c r="H40" s="14" t="n">
        <f aca="false">F40-C40</f>
        <v>-1</v>
      </c>
    </row>
    <row r="41" customFormat="false" ht="12.8" hidden="false" customHeight="false" outlineLevel="0" collapsed="false">
      <c r="A41" s="9" t="n">
        <v>39</v>
      </c>
      <c r="B41" s="10" t="s">
        <v>46</v>
      </c>
      <c r="C41" s="11" t="n">
        <v>24</v>
      </c>
      <c r="D41" s="11" t="n">
        <v>27</v>
      </c>
      <c r="E41" s="11" t="n">
        <v>28</v>
      </c>
      <c r="F41" s="11" t="n">
        <v>26</v>
      </c>
      <c r="G41" s="14" t="n">
        <f aca="false">F41-E41</f>
        <v>-2</v>
      </c>
      <c r="H41" s="12" t="n">
        <f aca="false">F41-C41</f>
        <v>2</v>
      </c>
    </row>
    <row r="42" customFormat="false" ht="12.8" hidden="false" customHeight="false" outlineLevel="0" collapsed="false">
      <c r="A42" s="9" t="n">
        <v>40</v>
      </c>
      <c r="B42" s="10" t="s">
        <v>47</v>
      </c>
      <c r="C42" s="11" t="n">
        <v>13</v>
      </c>
      <c r="D42" s="11" t="n">
        <v>21</v>
      </c>
      <c r="E42" s="11" t="n">
        <v>20</v>
      </c>
      <c r="F42" s="11" t="n">
        <v>17</v>
      </c>
      <c r="G42" s="14" t="n">
        <f aca="false">F42-E42</f>
        <v>-3</v>
      </c>
      <c r="H42" s="12" t="n">
        <f aca="false">F42-C42</f>
        <v>4</v>
      </c>
    </row>
    <row r="43" customFormat="false" ht="12.8" hidden="false" customHeight="false" outlineLevel="0" collapsed="false">
      <c r="A43" s="9" t="n">
        <v>41</v>
      </c>
      <c r="B43" s="10" t="s">
        <v>48</v>
      </c>
      <c r="C43" s="11" t="n">
        <v>0</v>
      </c>
      <c r="D43" s="11" t="n">
        <v>4</v>
      </c>
      <c r="E43" s="11" t="n">
        <v>4</v>
      </c>
      <c r="F43" s="11" t="n">
        <v>0</v>
      </c>
      <c r="G43" s="14" t="n">
        <f aca="false">F43-E43</f>
        <v>-4</v>
      </c>
      <c r="H43" s="15" t="n">
        <f aca="false">F43-C43</f>
        <v>0</v>
      </c>
    </row>
    <row r="44" customFormat="false" ht="12.8" hidden="false" customHeight="false" outlineLevel="0" collapsed="false">
      <c r="A44" s="9"/>
      <c r="B44" s="10" t="s">
        <v>49</v>
      </c>
      <c r="C44" s="11" t="n">
        <v>32</v>
      </c>
      <c r="D44" s="11" t="n">
        <v>35</v>
      </c>
      <c r="E44" s="11" t="n">
        <v>42</v>
      </c>
      <c r="F44" s="11" t="n">
        <v>38</v>
      </c>
      <c r="G44" s="14" t="n">
        <f aca="false">F44-E44</f>
        <v>-4</v>
      </c>
      <c r="H44" s="12" t="n">
        <f aca="false">F44-C44</f>
        <v>6</v>
      </c>
      <c r="I44" s="5" t="s">
        <v>50</v>
      </c>
      <c r="J44" s="5" t="s">
        <v>51</v>
      </c>
    </row>
    <row r="45" customFormat="false" ht="12.8" hidden="false" customHeight="false" outlineLevel="0" collapsed="false">
      <c r="A45" s="5"/>
      <c r="B45" s="16" t="s">
        <v>52</v>
      </c>
      <c r="C45" s="17" t="n">
        <f aca="false">SUM(C3:C42)</f>
        <v>2650</v>
      </c>
      <c r="D45" s="17" t="n">
        <f aca="false">SUM(D3:D42)</f>
        <v>2895</v>
      </c>
      <c r="E45" s="17" t="n">
        <v>3016</v>
      </c>
      <c r="F45" s="17" t="n">
        <f aca="false">SUM(F3:F44)</f>
        <v>4186</v>
      </c>
      <c r="G45" s="18" t="n">
        <f aca="false">F45-E45</f>
        <v>1170</v>
      </c>
      <c r="H45" s="18" t="n">
        <f aca="false">F45-C45</f>
        <v>1536</v>
      </c>
      <c r="I45" s="19" t="n">
        <v>38.79</v>
      </c>
      <c r="J45" s="19" t="n">
        <v>57.96</v>
      </c>
    </row>
    <row r="46" customFormat="false" ht="12.8" hidden="false" customHeight="false" outlineLevel="0" collapsed="false">
      <c r="A46" s="5"/>
      <c r="B46" s="16" t="s">
        <v>53</v>
      </c>
      <c r="C46" s="17" t="n">
        <v>1280</v>
      </c>
      <c r="D46" s="17" t="n">
        <v>1235</v>
      </c>
      <c r="E46" s="17" t="n">
        <v>1339</v>
      </c>
      <c r="F46" s="17" t="n">
        <v>1340</v>
      </c>
      <c r="G46" s="18" t="n">
        <f aca="false">F46-E46</f>
        <v>1</v>
      </c>
      <c r="H46" s="18" t="n">
        <f aca="false">F46-C46</f>
        <v>60</v>
      </c>
      <c r="I46" s="19" t="n">
        <v>0.7</v>
      </c>
      <c r="J46" s="19" t="n">
        <v>4.68</v>
      </c>
    </row>
    <row r="47" customFormat="false" ht="12.8" hidden="false" customHeight="false" outlineLevel="0" collapsed="false">
      <c r="A47" s="4"/>
      <c r="B47" s="16" t="s">
        <v>54</v>
      </c>
      <c r="C47" s="17" t="n">
        <f aca="false">SUM(C45:C46)</f>
        <v>3930</v>
      </c>
      <c r="D47" s="17" t="n">
        <f aca="false">SUM(D45:D46)</f>
        <v>4130</v>
      </c>
      <c r="E47" s="17" t="n">
        <f aca="false">SUM(E45:E46)</f>
        <v>4355</v>
      </c>
      <c r="F47" s="17" t="n">
        <f aca="false">SUM(F45:F46)</f>
        <v>5526</v>
      </c>
      <c r="G47" s="18" t="n">
        <f aca="false">F47-E47</f>
        <v>1171</v>
      </c>
      <c r="H47" s="18" t="n">
        <f aca="false">F47-C47</f>
        <v>1596</v>
      </c>
      <c r="I47" s="19" t="n">
        <v>26.88</v>
      </c>
      <c r="J47" s="19" t="n">
        <v>40.61</v>
      </c>
    </row>
    <row r="48" customFormat="false" ht="12.8" hidden="false" customHeight="false" outlineLevel="0" collapsed="false">
      <c r="D48" s="2"/>
      <c r="E48" s="2"/>
      <c r="F48" s="2"/>
      <c r="G48" s="20"/>
    </row>
    <row r="49" customFormat="false" ht="12.8" hidden="false" customHeight="false" outlineLevel="0" collapsed="false">
      <c r="D49" s="2"/>
      <c r="E49" s="2"/>
      <c r="F49" s="2"/>
      <c r="G49" s="2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10" activeCellId="0" sqref="C10"/>
    </sheetView>
  </sheetViews>
  <sheetFormatPr defaultColWidth="12.23828125" defaultRowHeight="12.8" zeroHeight="false" outlineLevelRow="0" outlineLevelCol="0"/>
  <cols>
    <col collapsed="false" customWidth="true" hidden="false" outlineLevel="0" max="1" min="1" style="0" width="4.97"/>
    <col collapsed="false" customWidth="true" hidden="false" outlineLevel="0" max="2" min="2" style="0" width="29.89"/>
    <col collapsed="false" customWidth="true" hidden="false" outlineLevel="0" max="3" min="3" style="0" width="9.74"/>
  </cols>
  <sheetData>
    <row r="1" customFormat="false" ht="12.8" hidden="false" customHeight="false" outlineLevel="0" collapsed="false">
      <c r="A1" s="6"/>
      <c r="B1" s="6" t="s">
        <v>1</v>
      </c>
      <c r="C1" s="7" t="s">
        <v>5</v>
      </c>
    </row>
    <row r="2" customFormat="false" ht="12.8" hidden="false" customHeight="false" outlineLevel="0" collapsed="false">
      <c r="A2" s="9" t="n">
        <v>1</v>
      </c>
      <c r="B2" s="10" t="s">
        <v>8</v>
      </c>
      <c r="C2" s="11" t="n">
        <v>497</v>
      </c>
    </row>
    <row r="3" customFormat="false" ht="12.8" hidden="false" customHeight="false" outlineLevel="0" collapsed="false">
      <c r="A3" s="9" t="n">
        <v>2</v>
      </c>
      <c r="B3" s="10" t="s">
        <v>14</v>
      </c>
      <c r="C3" s="11" t="n">
        <v>318</v>
      </c>
    </row>
    <row r="4" customFormat="false" ht="12.8" hidden="false" customHeight="false" outlineLevel="0" collapsed="false">
      <c r="A4" s="9" t="n">
        <v>3</v>
      </c>
      <c r="B4" s="10" t="s">
        <v>10</v>
      </c>
      <c r="C4" s="11" t="n">
        <v>305</v>
      </c>
    </row>
    <row r="5" customFormat="false" ht="12.8" hidden="false" customHeight="false" outlineLevel="0" collapsed="false">
      <c r="A5" s="9" t="n">
        <v>4</v>
      </c>
      <c r="B5" s="10" t="s">
        <v>9</v>
      </c>
      <c r="C5" s="11" t="n">
        <v>246</v>
      </c>
    </row>
    <row r="6" customFormat="false" ht="12.8" hidden="false" customHeight="false" outlineLevel="0" collapsed="false">
      <c r="A6" s="9" t="n">
        <v>5</v>
      </c>
      <c r="B6" s="10" t="s">
        <v>18</v>
      </c>
      <c r="C6" s="11" t="n">
        <v>196</v>
      </c>
    </row>
    <row r="7" customFormat="false" ht="12.8" hidden="false" customHeight="false" outlineLevel="0" collapsed="false">
      <c r="A7" s="9" t="n">
        <v>6</v>
      </c>
      <c r="B7" s="10" t="s">
        <v>16</v>
      </c>
      <c r="C7" s="11" t="n">
        <v>191</v>
      </c>
    </row>
    <row r="8" customFormat="false" ht="12.8" hidden="false" customHeight="false" outlineLevel="0" collapsed="false">
      <c r="A8" s="9" t="n">
        <v>7</v>
      </c>
      <c r="B8" s="10" t="s">
        <v>12</v>
      </c>
      <c r="C8" s="11" t="n">
        <v>190</v>
      </c>
    </row>
    <row r="9" customFormat="false" ht="12.8" hidden="false" customHeight="false" outlineLevel="0" collapsed="false">
      <c r="A9" s="9" t="n">
        <v>8</v>
      </c>
      <c r="B9" s="10" t="s">
        <v>15</v>
      </c>
      <c r="C9" s="11" t="n">
        <v>174</v>
      </c>
    </row>
    <row r="10" customFormat="false" ht="12.8" hidden="false" customHeight="false" outlineLevel="0" collapsed="false">
      <c r="A10" s="9" t="n">
        <v>9</v>
      </c>
      <c r="B10" s="10" t="s">
        <v>20</v>
      </c>
      <c r="C10" s="11" t="n">
        <v>165</v>
      </c>
    </row>
    <row r="11" customFormat="false" ht="12.8" hidden="false" customHeight="false" outlineLevel="0" collapsed="false">
      <c r="A11" s="9" t="n">
        <v>10</v>
      </c>
      <c r="B11" s="10" t="s">
        <v>26</v>
      </c>
      <c r="C11" s="11" t="n">
        <v>123</v>
      </c>
    </row>
    <row r="12" customFormat="false" ht="12.8" hidden="false" customHeight="false" outlineLevel="0" collapsed="false">
      <c r="A12" s="9" t="n">
        <v>11</v>
      </c>
      <c r="B12" s="10" t="s">
        <v>19</v>
      </c>
      <c r="C12" s="11" t="n">
        <v>121</v>
      </c>
    </row>
    <row r="13" customFormat="false" ht="12.8" hidden="false" customHeight="false" outlineLevel="0" collapsed="false">
      <c r="A13" s="9" t="n">
        <v>12</v>
      </c>
      <c r="B13" s="10" t="s">
        <v>40</v>
      </c>
      <c r="C13" s="11" t="n">
        <v>120</v>
      </c>
    </row>
    <row r="14" customFormat="false" ht="12.8" hidden="false" customHeight="false" outlineLevel="0" collapsed="false">
      <c r="A14" s="9" t="n">
        <v>13</v>
      </c>
      <c r="B14" s="10" t="s">
        <v>17</v>
      </c>
      <c r="C14" s="11" t="n">
        <v>117</v>
      </c>
    </row>
    <row r="15" customFormat="false" ht="12.8" hidden="false" customHeight="false" outlineLevel="0" collapsed="false">
      <c r="A15" s="9" t="n">
        <v>14</v>
      </c>
      <c r="B15" s="10" t="s">
        <v>27</v>
      </c>
      <c r="C15" s="11" t="n">
        <v>116</v>
      </c>
    </row>
    <row r="16" customFormat="false" ht="12.8" hidden="false" customHeight="false" outlineLevel="0" collapsed="false">
      <c r="A16" s="9" t="n">
        <v>15</v>
      </c>
      <c r="B16" s="10" t="s">
        <v>13</v>
      </c>
      <c r="C16" s="11" t="n">
        <v>102</v>
      </c>
    </row>
    <row r="17" customFormat="false" ht="12.8" hidden="false" customHeight="false" outlineLevel="0" collapsed="false">
      <c r="A17" s="9" t="n">
        <v>16</v>
      </c>
      <c r="B17" s="10" t="s">
        <v>22</v>
      </c>
      <c r="C17" s="11" t="n">
        <v>95</v>
      </c>
    </row>
    <row r="18" customFormat="false" ht="12.8" hidden="false" customHeight="false" outlineLevel="0" collapsed="false">
      <c r="A18" s="9" t="n">
        <v>17</v>
      </c>
      <c r="B18" s="10" t="s">
        <v>21</v>
      </c>
      <c r="C18" s="11" t="n">
        <v>86</v>
      </c>
    </row>
    <row r="19" customFormat="false" ht="12.8" hidden="false" customHeight="false" outlineLevel="0" collapsed="false">
      <c r="A19" s="9" t="n">
        <v>18</v>
      </c>
      <c r="B19" s="10" t="s">
        <v>23</v>
      </c>
      <c r="C19" s="11" t="n">
        <v>79</v>
      </c>
    </row>
    <row r="20" customFormat="false" ht="12.8" hidden="false" customHeight="false" outlineLevel="0" collapsed="false">
      <c r="A20" s="9" t="n">
        <v>19</v>
      </c>
      <c r="B20" s="10" t="s">
        <v>28</v>
      </c>
      <c r="C20" s="11" t="n">
        <v>70</v>
      </c>
    </row>
    <row r="21" customFormat="false" ht="12.8" hidden="false" customHeight="false" outlineLevel="0" collapsed="false">
      <c r="A21" s="9" t="n">
        <v>20</v>
      </c>
      <c r="B21" s="10" t="s">
        <v>24</v>
      </c>
      <c r="C21" s="11" t="n">
        <v>68</v>
      </c>
    </row>
    <row r="22" customFormat="false" ht="12.8" hidden="false" customHeight="false" outlineLevel="0" collapsed="false">
      <c r="A22" s="9" t="n">
        <v>21</v>
      </c>
      <c r="B22" s="10" t="s">
        <v>11</v>
      </c>
      <c r="C22" s="11" t="n">
        <v>66</v>
      </c>
    </row>
    <row r="23" customFormat="false" ht="12.8" hidden="false" customHeight="false" outlineLevel="0" collapsed="false">
      <c r="A23" s="9" t="n">
        <v>22</v>
      </c>
      <c r="B23" s="10" t="s">
        <v>29</v>
      </c>
      <c r="C23" s="11" t="n">
        <v>66</v>
      </c>
    </row>
    <row r="24" customFormat="false" ht="12.8" hidden="false" customHeight="false" outlineLevel="0" collapsed="false">
      <c r="A24" s="9" t="n">
        <v>23</v>
      </c>
      <c r="B24" s="10" t="s">
        <v>32</v>
      </c>
      <c r="C24" s="11" t="n">
        <v>64</v>
      </c>
    </row>
    <row r="25" customFormat="false" ht="12.8" hidden="false" customHeight="false" outlineLevel="0" collapsed="false">
      <c r="A25" s="9" t="n">
        <v>24</v>
      </c>
      <c r="B25" s="10" t="s">
        <v>33</v>
      </c>
      <c r="C25" s="11" t="n">
        <v>53</v>
      </c>
    </row>
    <row r="26" customFormat="false" ht="12.8" hidden="false" customHeight="false" outlineLevel="0" collapsed="false">
      <c r="A26" s="9" t="n">
        <v>25</v>
      </c>
      <c r="B26" s="10" t="s">
        <v>25</v>
      </c>
      <c r="C26" s="11" t="n">
        <v>51</v>
      </c>
    </row>
    <row r="27" customFormat="false" ht="12.8" hidden="false" customHeight="false" outlineLevel="0" collapsed="false">
      <c r="A27" s="9" t="n">
        <v>26</v>
      </c>
      <c r="B27" s="10" t="s">
        <v>31</v>
      </c>
      <c r="C27" s="11" t="n">
        <v>50</v>
      </c>
    </row>
    <row r="28" customFormat="false" ht="12.8" hidden="false" customHeight="false" outlineLevel="0" collapsed="false">
      <c r="A28" s="9" t="n">
        <v>27</v>
      </c>
      <c r="B28" s="10" t="s">
        <v>30</v>
      </c>
      <c r="C28" s="11" t="n">
        <v>47</v>
      </c>
    </row>
    <row r="29" customFormat="false" ht="12.8" hidden="false" customHeight="false" outlineLevel="0" collapsed="false">
      <c r="A29" s="9"/>
      <c r="B29" s="10" t="s">
        <v>38</v>
      </c>
      <c r="C29" s="11" t="n">
        <v>47</v>
      </c>
    </row>
    <row r="30" customFormat="false" ht="12.8" hidden="false" customHeight="false" outlineLevel="0" collapsed="false">
      <c r="A30" s="9" t="n">
        <v>29</v>
      </c>
      <c r="B30" s="10" t="s">
        <v>34</v>
      </c>
      <c r="C30" s="11" t="n">
        <v>43</v>
      </c>
    </row>
    <row r="31" customFormat="false" ht="12.8" hidden="false" customHeight="false" outlineLevel="0" collapsed="false">
      <c r="A31" s="9" t="n">
        <v>30</v>
      </c>
      <c r="B31" s="10" t="s">
        <v>49</v>
      </c>
      <c r="C31" s="11" t="n">
        <v>38</v>
      </c>
    </row>
    <row r="32" customFormat="false" ht="12.8" hidden="false" customHeight="false" outlineLevel="0" collapsed="false">
      <c r="A32" s="9" t="n">
        <v>31</v>
      </c>
      <c r="B32" s="10" t="s">
        <v>41</v>
      </c>
      <c r="C32" s="11" t="n">
        <v>36</v>
      </c>
    </row>
    <row r="33" customFormat="false" ht="12.8" hidden="false" customHeight="false" outlineLevel="0" collapsed="false">
      <c r="A33" s="9" t="n">
        <v>32</v>
      </c>
      <c r="B33" s="10" t="s">
        <v>36</v>
      </c>
      <c r="C33" s="11" t="n">
        <v>35</v>
      </c>
    </row>
    <row r="34" customFormat="false" ht="12.8" hidden="false" customHeight="false" outlineLevel="0" collapsed="false">
      <c r="A34" s="9" t="n">
        <v>33</v>
      </c>
      <c r="B34" s="10" t="s">
        <v>43</v>
      </c>
      <c r="C34" s="11" t="n">
        <v>34</v>
      </c>
    </row>
    <row r="35" customFormat="false" ht="12.8" hidden="false" customHeight="false" outlineLevel="0" collapsed="false">
      <c r="A35" s="9" t="n">
        <v>34</v>
      </c>
      <c r="B35" s="10" t="s">
        <v>37</v>
      </c>
      <c r="C35" s="11" t="n">
        <v>33</v>
      </c>
    </row>
    <row r="36" customFormat="false" ht="12.8" hidden="false" customHeight="false" outlineLevel="0" collapsed="false">
      <c r="A36" s="9" t="n">
        <v>35</v>
      </c>
      <c r="B36" s="10" t="s">
        <v>35</v>
      </c>
      <c r="C36" s="11" t="n">
        <v>32</v>
      </c>
    </row>
    <row r="37" customFormat="false" ht="12.8" hidden="false" customHeight="false" outlineLevel="0" collapsed="false">
      <c r="A37" s="9" t="n">
        <v>36</v>
      </c>
      <c r="B37" s="10" t="s">
        <v>46</v>
      </c>
      <c r="C37" s="11" t="n">
        <v>26</v>
      </c>
    </row>
    <row r="38" customFormat="false" ht="12.8" hidden="false" customHeight="false" outlineLevel="0" collapsed="false">
      <c r="A38" s="9" t="n">
        <v>37</v>
      </c>
      <c r="B38" s="10" t="s">
        <v>42</v>
      </c>
      <c r="C38" s="11" t="n">
        <v>25</v>
      </c>
    </row>
    <row r="39" customFormat="false" ht="12.8" hidden="false" customHeight="false" outlineLevel="0" collapsed="false">
      <c r="A39" s="9" t="n">
        <v>38</v>
      </c>
      <c r="B39" s="10" t="s">
        <v>39</v>
      </c>
      <c r="C39" s="11" t="n">
        <v>21</v>
      </c>
    </row>
    <row r="40" customFormat="false" ht="12.8" hidden="false" customHeight="false" outlineLevel="0" collapsed="false">
      <c r="A40" s="9" t="n">
        <v>39</v>
      </c>
      <c r="B40" s="10" t="s">
        <v>44</v>
      </c>
      <c r="C40" s="11" t="n">
        <v>19</v>
      </c>
    </row>
    <row r="41" customFormat="false" ht="12.8" hidden="false" customHeight="false" outlineLevel="0" collapsed="false">
      <c r="A41" s="9" t="n">
        <v>40</v>
      </c>
      <c r="B41" s="10" t="s">
        <v>47</v>
      </c>
      <c r="C41" s="11" t="n">
        <v>17</v>
      </c>
    </row>
    <row r="42" customFormat="false" ht="12.8" hidden="false" customHeight="false" outlineLevel="0" collapsed="false">
      <c r="A42" s="9" t="n">
        <v>41</v>
      </c>
      <c r="B42" s="10" t="s">
        <v>45</v>
      </c>
      <c r="C42" s="11" t="n">
        <v>4</v>
      </c>
    </row>
    <row r="43" customFormat="false" ht="12.8" hidden="false" customHeight="false" outlineLevel="0" collapsed="false">
      <c r="A43" s="9" t="n">
        <v>42</v>
      </c>
      <c r="B43" s="10" t="s">
        <v>48</v>
      </c>
      <c r="C43" s="11" t="n">
        <v>0</v>
      </c>
    </row>
    <row r="44" customFormat="false" ht="12.8" hidden="false" customHeight="false" outlineLevel="0" collapsed="false">
      <c r="A44" s="21"/>
      <c r="B44" s="16" t="s">
        <v>52</v>
      </c>
      <c r="C44" s="17" t="n">
        <f aca="false">SUM(C2:C43)</f>
        <v>4186</v>
      </c>
    </row>
    <row r="45" customFormat="false" ht="12.8" hidden="false" customHeight="false" outlineLevel="0" collapsed="false">
      <c r="A45" s="5"/>
      <c r="B45" s="16" t="s">
        <v>53</v>
      </c>
      <c r="C45" s="17" t="n">
        <v>1340</v>
      </c>
    </row>
    <row r="46" customFormat="false" ht="12.8" hidden="false" customHeight="false" outlineLevel="0" collapsed="false">
      <c r="A46" s="4"/>
      <c r="B46" s="16" t="s">
        <v>54</v>
      </c>
      <c r="C46" s="17" t="n">
        <f aca="false">SUM(C44:C45)</f>
        <v>5526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7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H44" activeCellId="0" sqref="H44"/>
    </sheetView>
  </sheetViews>
  <sheetFormatPr defaultColWidth="13.0390625" defaultRowHeight="12.8" zeroHeight="false" outlineLevelRow="0" outlineLevelCol="0"/>
  <cols>
    <col collapsed="false" customWidth="true" hidden="false" outlineLevel="0" max="1" min="1" style="0" width="5.11"/>
    <col collapsed="false" customWidth="true" hidden="false" outlineLevel="0" max="2" min="2" style="0" width="29.23"/>
    <col collapsed="false" customWidth="true" hidden="false" outlineLevel="0" max="5" min="4" style="22" width="12.64"/>
    <col collapsed="false" customWidth="true" hidden="false" outlineLevel="0" max="1024" min="1023" style="0" width="11.52"/>
  </cols>
  <sheetData>
    <row r="1" customFormat="false" ht="12.8" hidden="false" customHeight="false" outlineLevel="0" collapsed="false">
      <c r="A1" s="23" t="s">
        <v>55</v>
      </c>
      <c r="C1" s="22" t="s">
        <v>5</v>
      </c>
    </row>
    <row r="2" customFormat="false" ht="12.8" hidden="false" customHeight="false" outlineLevel="0" collapsed="false">
      <c r="A2" s="6"/>
      <c r="B2" s="6" t="s">
        <v>1</v>
      </c>
      <c r="C2" s="7" t="s">
        <v>56</v>
      </c>
      <c r="D2" s="6" t="s">
        <v>54</v>
      </c>
      <c r="E2" s="6" t="s">
        <v>57</v>
      </c>
    </row>
    <row r="3" customFormat="false" ht="12.8" hidden="false" customHeight="false" outlineLevel="0" collapsed="false">
      <c r="A3" s="9" t="n">
        <v>1</v>
      </c>
      <c r="B3" s="10" t="s">
        <v>34</v>
      </c>
      <c r="C3" s="11" t="n">
        <v>11</v>
      </c>
      <c r="D3" s="11" t="n">
        <v>43</v>
      </c>
      <c r="E3" s="24" t="n">
        <f aca="false">11*100/43</f>
        <v>25.5813953488372</v>
      </c>
    </row>
    <row r="4" customFormat="false" ht="12.8" hidden="false" customHeight="false" outlineLevel="0" collapsed="false">
      <c r="A4" s="9" t="n">
        <v>2</v>
      </c>
      <c r="B4" s="10" t="s">
        <v>58</v>
      </c>
      <c r="C4" s="11" t="n">
        <v>13</v>
      </c>
      <c r="D4" s="11" t="n">
        <v>51</v>
      </c>
      <c r="E4" s="24" t="n">
        <f aca="false">13*100/51</f>
        <v>25.4901960784314</v>
      </c>
    </row>
    <row r="5" customFormat="false" ht="12.8" hidden="false" customHeight="false" outlineLevel="0" collapsed="false">
      <c r="A5" s="9" t="n">
        <v>3</v>
      </c>
      <c r="B5" s="10" t="s">
        <v>35</v>
      </c>
      <c r="C5" s="11" t="n">
        <v>7</v>
      </c>
      <c r="D5" s="11" t="n">
        <v>32</v>
      </c>
      <c r="E5" s="24" t="n">
        <f aca="false">7*100/32</f>
        <v>21.875</v>
      </c>
    </row>
    <row r="6" customFormat="false" ht="12.8" hidden="false" customHeight="false" outlineLevel="0" collapsed="false">
      <c r="A6" s="9" t="n">
        <v>4</v>
      </c>
      <c r="B6" s="10" t="s">
        <v>59</v>
      </c>
      <c r="C6" s="11" t="n">
        <v>5</v>
      </c>
      <c r="D6" s="11" t="n">
        <v>25</v>
      </c>
      <c r="E6" s="24" t="n">
        <f aca="false">5*100/23</f>
        <v>21.7391304347826</v>
      </c>
    </row>
    <row r="7" customFormat="false" ht="12.8" hidden="false" customHeight="false" outlineLevel="0" collapsed="false">
      <c r="A7" s="9" t="n">
        <v>5</v>
      </c>
      <c r="B7" s="10" t="s">
        <v>60</v>
      </c>
      <c r="C7" s="11" t="n">
        <v>4</v>
      </c>
      <c r="D7" s="11" t="n">
        <v>19</v>
      </c>
      <c r="E7" s="24" t="n">
        <f aca="false">4*100/19</f>
        <v>21.0526315789474</v>
      </c>
    </row>
    <row r="8" customFormat="false" ht="12.8" hidden="false" customHeight="false" outlineLevel="0" collapsed="false">
      <c r="A8" s="9" t="n">
        <v>6</v>
      </c>
      <c r="B8" s="10" t="s">
        <v>61</v>
      </c>
      <c r="C8" s="11" t="n">
        <v>18</v>
      </c>
      <c r="D8" s="11" t="n">
        <v>86</v>
      </c>
      <c r="E8" s="24" t="n">
        <f aca="false">18*100/86</f>
        <v>20.9302325581395</v>
      </c>
    </row>
    <row r="9" customFormat="false" ht="12.8" hidden="false" customHeight="false" outlineLevel="0" collapsed="false">
      <c r="A9" s="9" t="n">
        <v>7</v>
      </c>
      <c r="B9" s="10" t="s">
        <v>10</v>
      </c>
      <c r="C9" s="11" t="n">
        <v>75</v>
      </c>
      <c r="D9" s="11" t="n">
        <v>305</v>
      </c>
      <c r="E9" s="24" t="n">
        <f aca="false">57*100/291</f>
        <v>19.5876288659794</v>
      </c>
    </row>
    <row r="10" customFormat="false" ht="12.8" hidden="false" customHeight="false" outlineLevel="0" collapsed="false">
      <c r="A10" s="9" t="n">
        <v>8</v>
      </c>
      <c r="B10" s="10" t="s">
        <v>11</v>
      </c>
      <c r="C10" s="11" t="n">
        <v>12</v>
      </c>
      <c r="D10" s="11" t="n">
        <v>66</v>
      </c>
      <c r="E10" s="24" t="n">
        <f aca="false">12*100/66</f>
        <v>18.1818181818182</v>
      </c>
    </row>
    <row r="11" customFormat="false" ht="12.8" hidden="false" customHeight="false" outlineLevel="0" collapsed="false">
      <c r="A11" s="9" t="n">
        <v>9</v>
      </c>
      <c r="B11" s="10" t="s">
        <v>62</v>
      </c>
      <c r="C11" s="11" t="n">
        <v>20</v>
      </c>
      <c r="D11" s="11" t="n">
        <v>120</v>
      </c>
      <c r="E11" s="24" t="n">
        <f aca="false">20*100/115</f>
        <v>17.3913043478261</v>
      </c>
    </row>
    <row r="12" customFormat="false" ht="12.8" hidden="false" customHeight="false" outlineLevel="0" collapsed="false">
      <c r="A12" s="9" t="n">
        <v>10</v>
      </c>
      <c r="B12" s="10" t="s">
        <v>63</v>
      </c>
      <c r="C12" s="11" t="n">
        <v>11</v>
      </c>
      <c r="D12" s="11" t="n">
        <v>66</v>
      </c>
      <c r="E12" s="24" t="n">
        <f aca="false">11*100/64</f>
        <v>17.1875</v>
      </c>
    </row>
    <row r="13" customFormat="false" ht="12.8" hidden="false" customHeight="false" outlineLevel="0" collapsed="false">
      <c r="A13" s="9" t="n">
        <v>11</v>
      </c>
      <c r="B13" s="10" t="s">
        <v>30</v>
      </c>
      <c r="C13" s="11" t="n">
        <v>8</v>
      </c>
      <c r="D13" s="11" t="n">
        <v>47</v>
      </c>
      <c r="E13" s="24" t="n">
        <f aca="false">8*100/47</f>
        <v>17.0212765957447</v>
      </c>
    </row>
    <row r="14" customFormat="false" ht="12.8" hidden="false" customHeight="false" outlineLevel="0" collapsed="false">
      <c r="A14" s="9" t="n">
        <v>12</v>
      </c>
      <c r="B14" s="10" t="s">
        <v>64</v>
      </c>
      <c r="C14" s="11" t="n">
        <v>20</v>
      </c>
      <c r="D14" s="11" t="n">
        <v>116</v>
      </c>
      <c r="E14" s="24" t="n">
        <f aca="false">19*100/114</f>
        <v>16.6666666666667</v>
      </c>
    </row>
    <row r="15" customFormat="false" ht="12.8" hidden="false" customHeight="false" outlineLevel="0" collapsed="false">
      <c r="A15" s="9" t="n">
        <v>13</v>
      </c>
      <c r="B15" s="10" t="s">
        <v>65</v>
      </c>
      <c r="C15" s="11" t="n">
        <v>32</v>
      </c>
      <c r="D15" s="11" t="n">
        <v>196</v>
      </c>
      <c r="E15" s="24" t="n">
        <f aca="false">32*100/195</f>
        <v>16.4102564102564</v>
      </c>
    </row>
    <row r="16" customFormat="false" ht="12.8" hidden="false" customHeight="false" outlineLevel="0" collapsed="false">
      <c r="A16" s="9" t="n">
        <v>14</v>
      </c>
      <c r="B16" s="10" t="s">
        <v>66</v>
      </c>
      <c r="C16" s="11" t="n">
        <v>40</v>
      </c>
      <c r="D16" s="11" t="n">
        <v>246</v>
      </c>
      <c r="E16" s="24" t="n">
        <f aca="false">40*100/244</f>
        <v>16.3934426229508</v>
      </c>
    </row>
    <row r="17" customFormat="false" ht="12.8" hidden="false" customHeight="false" outlineLevel="0" collapsed="false">
      <c r="A17" s="9" t="n">
        <v>15</v>
      </c>
      <c r="B17" s="10" t="s">
        <v>31</v>
      </c>
      <c r="C17" s="11" t="n">
        <v>9</v>
      </c>
      <c r="D17" s="11" t="n">
        <v>50</v>
      </c>
      <c r="E17" s="24" t="n">
        <f aca="false">8*100/49</f>
        <v>16.3265306122449</v>
      </c>
    </row>
    <row r="18" customFormat="false" ht="12.8" hidden="false" customHeight="false" outlineLevel="0" collapsed="false">
      <c r="A18" s="9" t="n">
        <v>16</v>
      </c>
      <c r="B18" s="10" t="s">
        <v>67</v>
      </c>
      <c r="C18" s="11" t="n">
        <v>6</v>
      </c>
      <c r="D18" s="11" t="n">
        <v>38</v>
      </c>
      <c r="E18" s="24" t="n">
        <f aca="false">6*100/38</f>
        <v>15.7894736842105</v>
      </c>
    </row>
    <row r="19" customFormat="false" ht="12.8" hidden="false" customHeight="false" outlineLevel="0" collapsed="false">
      <c r="A19" s="9" t="n">
        <v>17</v>
      </c>
      <c r="B19" s="10" t="s">
        <v>68</v>
      </c>
      <c r="C19" s="11" t="n">
        <v>31</v>
      </c>
      <c r="D19" s="11" t="n">
        <v>191</v>
      </c>
      <c r="E19" s="24" t="n">
        <f aca="false">30*100/190</f>
        <v>15.7894736842105</v>
      </c>
    </row>
    <row r="20" customFormat="false" ht="12.8" hidden="false" customHeight="false" outlineLevel="0" collapsed="false">
      <c r="A20" s="9" t="n">
        <v>18</v>
      </c>
      <c r="B20" s="10" t="s">
        <v>69</v>
      </c>
      <c r="C20" s="11" t="n">
        <v>60</v>
      </c>
      <c r="D20" s="11" t="n">
        <v>318</v>
      </c>
      <c r="E20" s="24" t="n">
        <f aca="false">47*100/302</f>
        <v>15.5629139072848</v>
      </c>
    </row>
    <row r="21" customFormat="false" ht="12.8" hidden="false" customHeight="false" outlineLevel="0" collapsed="false">
      <c r="A21" s="9" t="n">
        <v>19</v>
      </c>
      <c r="B21" s="10" t="s">
        <v>23</v>
      </c>
      <c r="C21" s="11" t="n">
        <v>12</v>
      </c>
      <c r="D21" s="11" t="n">
        <v>79</v>
      </c>
      <c r="E21" s="24" t="n">
        <f aca="false">12*100/79</f>
        <v>15.1898734177215</v>
      </c>
    </row>
    <row r="22" customFormat="false" ht="12.8" hidden="false" customHeight="false" outlineLevel="0" collapsed="false">
      <c r="A22" s="9" t="n">
        <v>20</v>
      </c>
      <c r="B22" s="10" t="s">
        <v>70</v>
      </c>
      <c r="C22" s="11" t="n">
        <v>5</v>
      </c>
      <c r="D22" s="11" t="n">
        <v>35</v>
      </c>
      <c r="E22" s="24" t="n">
        <f aca="false">5*100/35</f>
        <v>14.2857142857143</v>
      </c>
    </row>
    <row r="23" customFormat="false" ht="12.8" hidden="false" customHeight="false" outlineLevel="0" collapsed="false">
      <c r="A23" s="9" t="n">
        <v>21</v>
      </c>
      <c r="B23" s="10" t="s">
        <v>8</v>
      </c>
      <c r="C23" s="11" t="n">
        <v>72</v>
      </c>
      <c r="D23" s="11" t="n">
        <v>497</v>
      </c>
      <c r="E23" s="24" t="n">
        <f aca="false">69*100/491</f>
        <v>14.0529531568228</v>
      </c>
    </row>
    <row r="24" customFormat="false" ht="12.8" hidden="false" customHeight="false" outlineLevel="0" collapsed="false">
      <c r="A24" s="9" t="n">
        <v>22</v>
      </c>
      <c r="B24" s="10" t="s">
        <v>71</v>
      </c>
      <c r="C24" s="11" t="n">
        <v>16</v>
      </c>
      <c r="D24" s="11" t="n">
        <v>117</v>
      </c>
      <c r="E24" s="24" t="n">
        <f aca="false">16*100/117</f>
        <v>13.6752136752137</v>
      </c>
    </row>
    <row r="25" customFormat="false" ht="12.8" hidden="false" customHeight="false" outlineLevel="0" collapsed="false">
      <c r="A25" s="9" t="n">
        <v>23</v>
      </c>
      <c r="B25" s="10" t="s">
        <v>38</v>
      </c>
      <c r="C25" s="11" t="n">
        <v>6</v>
      </c>
      <c r="D25" s="11" t="n">
        <v>47</v>
      </c>
      <c r="E25" s="24" t="n">
        <f aca="false">6*100/46</f>
        <v>13.0434782608696</v>
      </c>
    </row>
    <row r="26" customFormat="false" ht="12.8" hidden="false" customHeight="false" outlineLevel="0" collapsed="false">
      <c r="A26" s="9" t="n">
        <v>24</v>
      </c>
      <c r="B26" s="10" t="s">
        <v>26</v>
      </c>
      <c r="C26" s="11" t="n">
        <v>16</v>
      </c>
      <c r="D26" s="11" t="n">
        <v>123</v>
      </c>
      <c r="E26" s="24" t="n">
        <f aca="false">16*100/123</f>
        <v>13.0081300813008</v>
      </c>
    </row>
    <row r="27" customFormat="false" ht="12.8" hidden="false" customHeight="false" outlineLevel="0" collapsed="false">
      <c r="A27" s="9" t="n">
        <v>25</v>
      </c>
      <c r="B27" s="10" t="s">
        <v>15</v>
      </c>
      <c r="C27" s="11" t="n">
        <v>21</v>
      </c>
      <c r="D27" s="11" t="n">
        <v>174</v>
      </c>
      <c r="E27" s="24" t="n">
        <f aca="false">20*100/167</f>
        <v>11.9760479041916</v>
      </c>
    </row>
    <row r="28" customFormat="false" ht="12.8" hidden="false" customHeight="false" outlineLevel="0" collapsed="false">
      <c r="A28" s="9" t="n">
        <v>26</v>
      </c>
      <c r="B28" s="10" t="s">
        <v>72</v>
      </c>
      <c r="C28" s="11" t="n">
        <v>12</v>
      </c>
      <c r="D28" s="11" t="n">
        <v>102</v>
      </c>
      <c r="E28" s="24" t="n">
        <f aca="false">12*100/101</f>
        <v>11.8811881188119</v>
      </c>
    </row>
    <row r="29" customFormat="false" ht="12.8" hidden="false" customHeight="false" outlineLevel="0" collapsed="false">
      <c r="A29" s="9" t="n">
        <v>27</v>
      </c>
      <c r="B29" s="10" t="s">
        <v>12</v>
      </c>
      <c r="C29" s="11" t="n">
        <v>22</v>
      </c>
      <c r="D29" s="11" t="n">
        <v>190</v>
      </c>
      <c r="E29" s="24" t="n">
        <f aca="false">22*100/188</f>
        <v>11.7021276595745</v>
      </c>
    </row>
    <row r="30" customFormat="false" ht="12.8" hidden="false" customHeight="false" outlineLevel="0" collapsed="false">
      <c r="A30" s="9" t="n">
        <v>28</v>
      </c>
      <c r="B30" s="10" t="s">
        <v>73</v>
      </c>
      <c r="C30" s="11" t="n">
        <v>19</v>
      </c>
      <c r="D30" s="11" t="n">
        <v>165</v>
      </c>
      <c r="E30" s="24" t="n">
        <f aca="false">19*100/165</f>
        <v>11.5151515151515</v>
      </c>
    </row>
    <row r="31" customFormat="false" ht="12.8" hidden="false" customHeight="false" outlineLevel="0" collapsed="false">
      <c r="A31" s="9" t="n">
        <v>29</v>
      </c>
      <c r="B31" s="10" t="s">
        <v>41</v>
      </c>
      <c r="C31" s="11" t="n">
        <v>4</v>
      </c>
      <c r="D31" s="11" t="n">
        <v>36</v>
      </c>
      <c r="E31" s="24" t="n">
        <f aca="false">4*100/36</f>
        <v>11.1111111111111</v>
      </c>
    </row>
    <row r="32" customFormat="false" ht="12.8" hidden="false" customHeight="false" outlineLevel="0" collapsed="false">
      <c r="A32" s="9" t="n">
        <v>30</v>
      </c>
      <c r="B32" s="10" t="s">
        <v>74</v>
      </c>
      <c r="C32" s="11" t="n">
        <v>7</v>
      </c>
      <c r="D32" s="11" t="n">
        <v>68</v>
      </c>
      <c r="E32" s="24" t="n">
        <f aca="false">7*100/68</f>
        <v>10.2941176470588</v>
      </c>
    </row>
    <row r="33" customFormat="false" ht="12.8" hidden="false" customHeight="false" outlineLevel="0" collapsed="false">
      <c r="A33" s="9" t="n">
        <v>31</v>
      </c>
      <c r="B33" s="10" t="s">
        <v>43</v>
      </c>
      <c r="C33" s="11" t="n">
        <v>3</v>
      </c>
      <c r="D33" s="11" t="n">
        <v>34</v>
      </c>
      <c r="E33" s="24" t="n">
        <f aca="false">3*100/34</f>
        <v>8.82352941176471</v>
      </c>
    </row>
    <row r="34" customFormat="false" ht="12.8" hidden="false" customHeight="false" outlineLevel="0" collapsed="false">
      <c r="A34" s="9" t="n">
        <v>32</v>
      </c>
      <c r="B34" s="10" t="s">
        <v>75</v>
      </c>
      <c r="C34" s="11" t="n">
        <v>1</v>
      </c>
      <c r="D34" s="11" t="n">
        <v>17</v>
      </c>
      <c r="E34" s="24" t="n">
        <f aca="false">1*100/12</f>
        <v>8.33333333333333</v>
      </c>
    </row>
    <row r="35" customFormat="false" ht="12.8" hidden="false" customHeight="false" outlineLevel="0" collapsed="false">
      <c r="A35" s="9" t="n">
        <v>33</v>
      </c>
      <c r="B35" s="10" t="s">
        <v>46</v>
      </c>
      <c r="C35" s="11" t="n">
        <v>2</v>
      </c>
      <c r="D35" s="11" t="n">
        <v>26</v>
      </c>
      <c r="E35" s="24" t="n">
        <f aca="false">2*100/26</f>
        <v>7.69230769230769</v>
      </c>
    </row>
    <row r="36" customFormat="false" ht="12.8" hidden="false" customHeight="false" outlineLevel="0" collapsed="false">
      <c r="A36" s="9" t="n">
        <v>34</v>
      </c>
      <c r="B36" s="10" t="s">
        <v>19</v>
      </c>
      <c r="C36" s="11" t="n">
        <v>9</v>
      </c>
      <c r="D36" s="11" t="n">
        <v>121</v>
      </c>
      <c r="E36" s="24" t="n">
        <f aca="false">9*100/119</f>
        <v>7.56302521008403</v>
      </c>
    </row>
    <row r="37" customFormat="false" ht="12.8" hidden="false" customHeight="false" outlineLevel="0" collapsed="false">
      <c r="A37" s="9" t="n">
        <v>35</v>
      </c>
      <c r="B37" s="10" t="s">
        <v>76</v>
      </c>
      <c r="C37" s="11" t="n">
        <v>2</v>
      </c>
      <c r="D37" s="11" t="n">
        <v>33</v>
      </c>
      <c r="E37" s="24" t="n">
        <f aca="false">2*100/33</f>
        <v>6.06060606060606</v>
      </c>
    </row>
    <row r="38" customFormat="false" ht="12.8" hidden="false" customHeight="false" outlineLevel="0" collapsed="false">
      <c r="A38" s="9" t="n">
        <v>36</v>
      </c>
      <c r="B38" s="10" t="s">
        <v>77</v>
      </c>
      <c r="C38" s="11" t="n">
        <v>5</v>
      </c>
      <c r="D38" s="11" t="n">
        <v>95</v>
      </c>
      <c r="E38" s="24" t="n">
        <f aca="false">5*100/94</f>
        <v>5.31914893617021</v>
      </c>
    </row>
    <row r="39" customFormat="false" ht="12.8" hidden="false" customHeight="false" outlineLevel="0" collapsed="false">
      <c r="A39" s="9" t="n">
        <v>37</v>
      </c>
      <c r="B39" s="10" t="s">
        <v>78</v>
      </c>
      <c r="C39" s="11" t="n">
        <v>1</v>
      </c>
      <c r="D39" s="11" t="n">
        <v>21</v>
      </c>
      <c r="E39" s="24" t="n">
        <f aca="false">1*100/21</f>
        <v>4.76190476190476</v>
      </c>
    </row>
    <row r="40" customFormat="false" ht="12.8" hidden="false" customHeight="false" outlineLevel="0" collapsed="false">
      <c r="A40" s="9" t="n">
        <v>38</v>
      </c>
      <c r="B40" s="10" t="s">
        <v>28</v>
      </c>
      <c r="C40" s="11" t="n">
        <v>3</v>
      </c>
      <c r="D40" s="11" t="n">
        <v>70</v>
      </c>
      <c r="E40" s="24" t="n">
        <f aca="false">3*100/70</f>
        <v>4.28571428571429</v>
      </c>
    </row>
    <row r="41" customFormat="false" ht="12.8" hidden="false" customHeight="false" outlineLevel="0" collapsed="false">
      <c r="A41" s="9" t="n">
        <v>39</v>
      </c>
      <c r="B41" s="10" t="s">
        <v>79</v>
      </c>
      <c r="C41" s="11" t="n">
        <v>2</v>
      </c>
      <c r="D41" s="11" t="n">
        <v>53</v>
      </c>
      <c r="E41" s="24" t="n">
        <f aca="false">2*100/51</f>
        <v>3.92156862745098</v>
      </c>
    </row>
    <row r="42" customFormat="false" ht="12.8" hidden="false" customHeight="false" outlineLevel="0" collapsed="false">
      <c r="A42" s="9" t="n">
        <v>40</v>
      </c>
      <c r="B42" s="10" t="s">
        <v>32</v>
      </c>
      <c r="C42" s="11" t="n">
        <v>2</v>
      </c>
      <c r="D42" s="11" t="n">
        <v>64</v>
      </c>
      <c r="E42" s="24" t="n">
        <f aca="false">2*100/64</f>
        <v>3.125</v>
      </c>
    </row>
    <row r="43" customFormat="false" ht="12.8" hidden="false" customHeight="false" outlineLevel="0" collapsed="false">
      <c r="A43" s="9" t="n">
        <v>41</v>
      </c>
      <c r="B43" s="10" t="s">
        <v>45</v>
      </c>
      <c r="C43" s="11" t="n">
        <v>0</v>
      </c>
      <c r="D43" s="11" t="n">
        <v>4</v>
      </c>
      <c r="E43" s="24" t="n">
        <f aca="false">0*100/4</f>
        <v>0</v>
      </c>
    </row>
    <row r="44" customFormat="false" ht="12.8" hidden="false" customHeight="false" outlineLevel="0" collapsed="false">
      <c r="A44" s="9"/>
      <c r="B44" s="10" t="s">
        <v>48</v>
      </c>
      <c r="C44" s="11" t="n">
        <v>0</v>
      </c>
      <c r="D44" s="11" t="n">
        <v>0</v>
      </c>
      <c r="E44" s="24" t="n">
        <v>0</v>
      </c>
    </row>
    <row r="45" customFormat="false" ht="12.8" hidden="false" customHeight="false" outlineLevel="0" collapsed="false">
      <c r="A45" s="5"/>
      <c r="B45" s="16" t="s">
        <v>80</v>
      </c>
      <c r="C45" s="17" t="n">
        <f aca="false">SUM(C3:C44)</f>
        <v>624</v>
      </c>
      <c r="D45" s="17" t="n">
        <f aca="false">SUM(D3:D44)</f>
        <v>4186</v>
      </c>
      <c r="E45" s="25" t="n">
        <f aca="false">586*100/4113</f>
        <v>14.2475079017749</v>
      </c>
    </row>
    <row r="46" customFormat="false" ht="12.8" hidden="false" customHeight="false" outlineLevel="0" collapsed="false">
      <c r="A46" s="5"/>
      <c r="B46" s="16" t="s">
        <v>53</v>
      </c>
      <c r="C46" s="17" t="n">
        <v>542</v>
      </c>
      <c r="D46" s="6" t="n">
        <v>1340</v>
      </c>
      <c r="E46" s="25" t="n">
        <f aca="false">536*100/1308</f>
        <v>40.9785932721713</v>
      </c>
    </row>
    <row r="47" customFormat="false" ht="12.8" hidden="false" customHeight="false" outlineLevel="0" collapsed="false">
      <c r="A47" s="4"/>
      <c r="B47" s="16" t="s">
        <v>54</v>
      </c>
      <c r="C47" s="17" t="n">
        <f aca="false">SUM(C45:C46)</f>
        <v>1166</v>
      </c>
      <c r="D47" s="6" t="n">
        <f aca="false">SUM(D45:D46)</f>
        <v>5526</v>
      </c>
      <c r="E47" s="25" t="n">
        <f aca="false">1122*100/5421</f>
        <v>20.6972883231876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M17" activeCellId="0" sqref="M17"/>
    </sheetView>
  </sheetViews>
  <sheetFormatPr defaultColWidth="13.0390625" defaultRowHeight="12.8" zeroHeight="false" outlineLevelRow="0" outlineLevelCol="0"/>
  <cols>
    <col collapsed="false" customWidth="true" hidden="false" outlineLevel="0" max="1" min="1" style="0" width="4.82"/>
    <col collapsed="false" customWidth="true" hidden="false" outlineLevel="0" max="2" min="2" style="0" width="29.53"/>
    <col collapsed="false" customWidth="true" hidden="false" outlineLevel="0" max="6" min="3" style="0" width="9.85"/>
    <col collapsed="false" customWidth="true" hidden="false" outlineLevel="0" max="10" min="7" style="0" width="8.79"/>
  </cols>
  <sheetData>
    <row r="1" customFormat="false" ht="12.8" hidden="false" customHeight="false" outlineLevel="0" collapsed="false">
      <c r="A1" s="23" t="s">
        <v>81</v>
      </c>
      <c r="B1" s="23"/>
      <c r="C1" s="26" t="s">
        <v>82</v>
      </c>
      <c r="D1" s="26"/>
      <c r="E1" s="26"/>
      <c r="F1" s="26"/>
      <c r="G1" s="27" t="s">
        <v>83</v>
      </c>
      <c r="H1" s="27"/>
      <c r="I1" s="27"/>
      <c r="J1" s="27"/>
    </row>
    <row r="2" customFormat="false" ht="12.8" hidden="false" customHeight="false" outlineLevel="0" collapsed="false">
      <c r="A2" s="6"/>
      <c r="B2" s="6" t="s">
        <v>1</v>
      </c>
      <c r="C2" s="28" t="s">
        <v>84</v>
      </c>
      <c r="D2" s="28" t="s">
        <v>85</v>
      </c>
      <c r="E2" s="28" t="s">
        <v>86</v>
      </c>
      <c r="F2" s="28" t="s">
        <v>87</v>
      </c>
      <c r="G2" s="29" t="s">
        <v>84</v>
      </c>
      <c r="H2" s="29" t="s">
        <v>85</v>
      </c>
      <c r="I2" s="29" t="s">
        <v>86</v>
      </c>
      <c r="J2" s="29" t="s">
        <v>87</v>
      </c>
      <c r="K2" s="7" t="s">
        <v>5</v>
      </c>
    </row>
    <row r="3" customFormat="false" ht="12.8" hidden="false" customHeight="false" outlineLevel="0" collapsed="false">
      <c r="A3" s="9" t="n">
        <v>1</v>
      </c>
      <c r="B3" s="10" t="s">
        <v>8</v>
      </c>
      <c r="C3" s="30" t="n">
        <v>11</v>
      </c>
      <c r="D3" s="30" t="n">
        <v>0</v>
      </c>
      <c r="E3" s="30" t="n">
        <v>12</v>
      </c>
      <c r="F3" s="30" t="n">
        <v>4</v>
      </c>
      <c r="G3" s="30" t="n">
        <v>32</v>
      </c>
      <c r="H3" s="30" t="n">
        <v>1</v>
      </c>
      <c r="I3" s="30" t="n">
        <v>61</v>
      </c>
      <c r="J3" s="30" t="n">
        <v>3</v>
      </c>
      <c r="K3" s="11" t="n">
        <f aca="false">SUM(C3:J3)</f>
        <v>124</v>
      </c>
    </row>
    <row r="4" customFormat="false" ht="12.8" hidden="false" customHeight="false" outlineLevel="0" collapsed="false">
      <c r="A4" s="9" t="n">
        <v>2</v>
      </c>
      <c r="B4" s="10" t="s">
        <v>69</v>
      </c>
      <c r="C4" s="30" t="n">
        <v>4</v>
      </c>
      <c r="D4" s="30" t="n">
        <v>0</v>
      </c>
      <c r="E4" s="30" t="n">
        <v>5</v>
      </c>
      <c r="F4" s="30" t="n">
        <v>5</v>
      </c>
      <c r="G4" s="30" t="n">
        <v>39</v>
      </c>
      <c r="H4" s="30" t="n">
        <v>10</v>
      </c>
      <c r="I4" s="30" t="n">
        <v>41</v>
      </c>
      <c r="J4" s="30" t="n">
        <v>5</v>
      </c>
      <c r="K4" s="11" t="n">
        <f aca="false">SUM(C4:J4)</f>
        <v>109</v>
      </c>
    </row>
    <row r="5" customFormat="false" ht="12.8" hidden="false" customHeight="false" outlineLevel="0" collapsed="false">
      <c r="A5" s="9"/>
      <c r="B5" s="10" t="s">
        <v>10</v>
      </c>
      <c r="C5" s="30" t="n">
        <v>4</v>
      </c>
      <c r="D5" s="30" t="n">
        <v>0</v>
      </c>
      <c r="E5" s="30" t="n">
        <v>6</v>
      </c>
      <c r="F5" s="30" t="n">
        <v>1</v>
      </c>
      <c r="G5" s="30" t="n">
        <v>29</v>
      </c>
      <c r="H5" s="30" t="n">
        <v>15</v>
      </c>
      <c r="I5" s="30" t="n">
        <v>40</v>
      </c>
      <c r="J5" s="30" t="n">
        <v>14</v>
      </c>
      <c r="K5" s="11" t="n">
        <f aca="false">SUM(C5:J5)</f>
        <v>109</v>
      </c>
    </row>
    <row r="6" customFormat="false" ht="12.8" hidden="false" customHeight="false" outlineLevel="0" collapsed="false">
      <c r="A6" s="9" t="n">
        <v>4</v>
      </c>
      <c r="B6" s="10" t="s">
        <v>65</v>
      </c>
      <c r="C6" s="30" t="n">
        <v>0</v>
      </c>
      <c r="D6" s="30" t="n">
        <v>0</v>
      </c>
      <c r="E6" s="30" t="n">
        <v>2</v>
      </c>
      <c r="F6" s="30" t="n">
        <v>0</v>
      </c>
      <c r="G6" s="30" t="n">
        <v>27</v>
      </c>
      <c r="H6" s="30" t="n">
        <v>11</v>
      </c>
      <c r="I6" s="30" t="n">
        <v>19</v>
      </c>
      <c r="J6" s="30" t="n">
        <v>9</v>
      </c>
      <c r="K6" s="11" t="n">
        <f aca="false">SUM(C6:J6)</f>
        <v>68</v>
      </c>
    </row>
    <row r="7" customFormat="false" ht="12.8" hidden="false" customHeight="false" outlineLevel="0" collapsed="false">
      <c r="A7" s="9"/>
      <c r="B7" s="10" t="s">
        <v>12</v>
      </c>
      <c r="C7" s="30" t="n">
        <v>1</v>
      </c>
      <c r="D7" s="30" t="n">
        <v>0</v>
      </c>
      <c r="E7" s="30" t="n">
        <v>6</v>
      </c>
      <c r="F7" s="30" t="n">
        <v>0</v>
      </c>
      <c r="G7" s="30" t="n">
        <v>19</v>
      </c>
      <c r="H7" s="30" t="n">
        <v>0</v>
      </c>
      <c r="I7" s="30" t="n">
        <v>39</v>
      </c>
      <c r="J7" s="30" t="n">
        <v>3</v>
      </c>
      <c r="K7" s="11" t="n">
        <f aca="false">SUM(C7:J7)</f>
        <v>68</v>
      </c>
    </row>
    <row r="8" customFormat="false" ht="12.8" hidden="false" customHeight="false" outlineLevel="0" collapsed="false">
      <c r="A8" s="9" t="n">
        <v>6</v>
      </c>
      <c r="B8" s="10" t="s">
        <v>66</v>
      </c>
      <c r="C8" s="30" t="n">
        <v>2</v>
      </c>
      <c r="D8" s="30" t="n">
        <v>1</v>
      </c>
      <c r="E8" s="30" t="n">
        <v>6</v>
      </c>
      <c r="F8" s="30" t="n">
        <v>1</v>
      </c>
      <c r="G8" s="30" t="n">
        <v>18</v>
      </c>
      <c r="H8" s="30" t="n">
        <v>1</v>
      </c>
      <c r="I8" s="30" t="n">
        <v>33</v>
      </c>
      <c r="J8" s="30" t="n">
        <v>5</v>
      </c>
      <c r="K8" s="11" t="n">
        <f aca="false">SUM(C8:J8)</f>
        <v>67</v>
      </c>
    </row>
    <row r="9" customFormat="false" ht="12.8" hidden="false" customHeight="false" outlineLevel="0" collapsed="false">
      <c r="A9" s="9" t="n">
        <v>7</v>
      </c>
      <c r="B9" s="10" t="s">
        <v>73</v>
      </c>
      <c r="C9" s="30" t="n">
        <v>3</v>
      </c>
      <c r="D9" s="30" t="n">
        <v>1</v>
      </c>
      <c r="E9" s="30" t="n">
        <v>4</v>
      </c>
      <c r="F9" s="30" t="n">
        <v>0</v>
      </c>
      <c r="G9" s="30" t="n">
        <v>26</v>
      </c>
      <c r="H9" s="30" t="n">
        <v>4</v>
      </c>
      <c r="I9" s="30" t="n">
        <v>18</v>
      </c>
      <c r="J9" s="30" t="n">
        <v>2</v>
      </c>
      <c r="K9" s="11" t="n">
        <f aca="false">SUM(C9:J9)</f>
        <v>58</v>
      </c>
    </row>
    <row r="10" customFormat="false" ht="12.8" hidden="false" customHeight="false" outlineLevel="0" collapsed="false">
      <c r="A10" s="9" t="n">
        <v>8</v>
      </c>
      <c r="B10" s="10" t="s">
        <v>68</v>
      </c>
      <c r="C10" s="30" t="n">
        <v>1</v>
      </c>
      <c r="D10" s="30" t="n">
        <v>1</v>
      </c>
      <c r="E10" s="30" t="n">
        <v>6</v>
      </c>
      <c r="F10" s="30" t="n">
        <v>2</v>
      </c>
      <c r="G10" s="30" t="n">
        <v>19</v>
      </c>
      <c r="H10" s="30" t="n">
        <v>5</v>
      </c>
      <c r="I10" s="30" t="n">
        <v>17</v>
      </c>
      <c r="J10" s="30" t="n">
        <v>1</v>
      </c>
      <c r="K10" s="11" t="n">
        <f aca="false">SUM(C10:J10)</f>
        <v>52</v>
      </c>
    </row>
    <row r="11" customFormat="false" ht="12.8" hidden="false" customHeight="false" outlineLevel="0" collapsed="false">
      <c r="A11" s="9" t="n">
        <v>9</v>
      </c>
      <c r="B11" s="10" t="s">
        <v>62</v>
      </c>
      <c r="C11" s="30" t="n">
        <v>2</v>
      </c>
      <c r="D11" s="30" t="n">
        <v>0</v>
      </c>
      <c r="E11" s="30" t="n">
        <v>2</v>
      </c>
      <c r="F11" s="30" t="n">
        <v>1</v>
      </c>
      <c r="G11" s="30" t="n">
        <v>21</v>
      </c>
      <c r="H11" s="30" t="n">
        <v>7</v>
      </c>
      <c r="I11" s="30" t="n">
        <v>6</v>
      </c>
      <c r="J11" s="30" t="n">
        <v>3</v>
      </c>
      <c r="K11" s="11" t="n">
        <f aca="false">SUM(C11:J11)</f>
        <v>42</v>
      </c>
    </row>
    <row r="12" customFormat="false" ht="12.8" hidden="false" customHeight="false" outlineLevel="0" collapsed="false">
      <c r="A12" s="9" t="n">
        <v>10</v>
      </c>
      <c r="B12" s="10" t="s">
        <v>15</v>
      </c>
      <c r="C12" s="30" t="n">
        <v>0</v>
      </c>
      <c r="D12" s="30" t="n">
        <v>0</v>
      </c>
      <c r="E12" s="30" t="n">
        <v>1</v>
      </c>
      <c r="F12" s="30" t="n">
        <v>0</v>
      </c>
      <c r="G12" s="30" t="n">
        <v>11</v>
      </c>
      <c r="H12" s="30" t="n">
        <v>6</v>
      </c>
      <c r="I12" s="30" t="n">
        <v>16</v>
      </c>
      <c r="J12" s="30" t="n">
        <v>2</v>
      </c>
      <c r="K12" s="11" t="n">
        <f aca="false">SUM(C12:J12)</f>
        <v>36</v>
      </c>
    </row>
    <row r="13" customFormat="false" ht="12.8" hidden="false" customHeight="false" outlineLevel="0" collapsed="false">
      <c r="A13" s="9" t="n">
        <v>11</v>
      </c>
      <c r="B13" s="10" t="s">
        <v>72</v>
      </c>
      <c r="C13" s="30" t="n">
        <v>2</v>
      </c>
      <c r="D13" s="30" t="n">
        <v>0</v>
      </c>
      <c r="E13" s="30" t="n">
        <v>2</v>
      </c>
      <c r="F13" s="30" t="n">
        <v>1</v>
      </c>
      <c r="G13" s="30" t="n">
        <v>12</v>
      </c>
      <c r="H13" s="30" t="n">
        <v>2</v>
      </c>
      <c r="I13" s="30" t="n">
        <v>11</v>
      </c>
      <c r="J13" s="30" t="n">
        <v>4</v>
      </c>
      <c r="K13" s="11" t="n">
        <f aca="false">SUM(C13:J13)</f>
        <v>34</v>
      </c>
    </row>
    <row r="14" customFormat="false" ht="12.8" hidden="false" customHeight="false" outlineLevel="0" collapsed="false">
      <c r="A14" s="9" t="n">
        <v>12</v>
      </c>
      <c r="B14" s="10" t="s">
        <v>26</v>
      </c>
      <c r="C14" s="30" t="n">
        <v>0</v>
      </c>
      <c r="D14" s="30" t="n">
        <v>0</v>
      </c>
      <c r="E14" s="30" t="n">
        <v>0</v>
      </c>
      <c r="F14" s="30" t="n">
        <v>1</v>
      </c>
      <c r="G14" s="30" t="n">
        <v>8</v>
      </c>
      <c r="H14" s="30" t="n">
        <v>1</v>
      </c>
      <c r="I14" s="30" t="n">
        <v>16</v>
      </c>
      <c r="J14" s="30" t="n">
        <v>0</v>
      </c>
      <c r="K14" s="11" t="n">
        <f aca="false">SUM(C14:J14)</f>
        <v>26</v>
      </c>
    </row>
    <row r="15" customFormat="false" ht="12.8" hidden="false" customHeight="false" outlineLevel="0" collapsed="false">
      <c r="A15" s="9" t="n">
        <v>13</v>
      </c>
      <c r="B15" s="10" t="s">
        <v>77</v>
      </c>
      <c r="C15" s="30" t="n">
        <v>6</v>
      </c>
      <c r="D15" s="30" t="n">
        <v>2</v>
      </c>
      <c r="E15" s="30" t="n">
        <v>16</v>
      </c>
      <c r="F15" s="30" t="n">
        <v>0</v>
      </c>
      <c r="G15" s="30" t="n">
        <v>0</v>
      </c>
      <c r="H15" s="30" t="n">
        <v>0</v>
      </c>
      <c r="I15" s="30" t="n">
        <v>0</v>
      </c>
      <c r="J15" s="30" t="n">
        <v>0</v>
      </c>
      <c r="K15" s="11" t="n">
        <f aca="false">SUM(C15:J15)</f>
        <v>24</v>
      </c>
    </row>
    <row r="16" customFormat="false" ht="12.8" hidden="false" customHeight="false" outlineLevel="0" collapsed="false">
      <c r="A16" s="9" t="n">
        <v>14</v>
      </c>
      <c r="B16" s="10" t="s">
        <v>64</v>
      </c>
      <c r="C16" s="30" t="n">
        <v>0</v>
      </c>
      <c r="D16" s="30" t="n">
        <v>0</v>
      </c>
      <c r="E16" s="30" t="n">
        <v>2</v>
      </c>
      <c r="F16" s="30" t="n">
        <v>1</v>
      </c>
      <c r="G16" s="30" t="n">
        <v>11</v>
      </c>
      <c r="H16" s="30" t="n">
        <v>1</v>
      </c>
      <c r="I16" s="30" t="n">
        <v>7</v>
      </c>
      <c r="J16" s="30" t="n">
        <v>1</v>
      </c>
      <c r="K16" s="11" t="n">
        <f aca="false">SUM(C16:J16)</f>
        <v>23</v>
      </c>
    </row>
    <row r="17" customFormat="false" ht="12.8" hidden="false" customHeight="false" outlineLevel="0" collapsed="false">
      <c r="A17" s="9" t="n">
        <v>15</v>
      </c>
      <c r="B17" s="10" t="s">
        <v>23</v>
      </c>
      <c r="C17" s="30" t="n">
        <v>0</v>
      </c>
      <c r="D17" s="30" t="n">
        <v>0</v>
      </c>
      <c r="E17" s="30" t="n">
        <v>0</v>
      </c>
      <c r="F17" s="30" t="n">
        <v>0</v>
      </c>
      <c r="G17" s="30" t="n">
        <v>5</v>
      </c>
      <c r="H17" s="30" t="n">
        <v>1</v>
      </c>
      <c r="I17" s="30" t="n">
        <v>10</v>
      </c>
      <c r="J17" s="30" t="n">
        <v>5</v>
      </c>
      <c r="K17" s="11" t="n">
        <f aca="false">SUM(C17:J17)</f>
        <v>21</v>
      </c>
    </row>
    <row r="18" customFormat="false" ht="12.8" hidden="false" customHeight="false" outlineLevel="0" collapsed="false">
      <c r="A18" s="9"/>
      <c r="B18" s="10" t="s">
        <v>11</v>
      </c>
      <c r="C18" s="30" t="n">
        <v>0</v>
      </c>
      <c r="D18" s="30" t="n">
        <v>0</v>
      </c>
      <c r="E18" s="30" t="n">
        <v>0</v>
      </c>
      <c r="F18" s="30" t="n">
        <v>0</v>
      </c>
      <c r="G18" s="30" t="n">
        <v>8</v>
      </c>
      <c r="H18" s="30" t="n">
        <v>1</v>
      </c>
      <c r="I18" s="30" t="n">
        <v>11</v>
      </c>
      <c r="J18" s="30" t="n">
        <v>1</v>
      </c>
      <c r="K18" s="11" t="n">
        <f aca="false">SUM(C18:J18)</f>
        <v>21</v>
      </c>
    </row>
    <row r="19" customFormat="false" ht="12.8" hidden="false" customHeight="false" outlineLevel="0" collapsed="false">
      <c r="A19" s="9"/>
      <c r="B19" s="10" t="s">
        <v>34</v>
      </c>
      <c r="C19" s="30" t="n">
        <v>6</v>
      </c>
      <c r="D19" s="30" t="n">
        <v>1</v>
      </c>
      <c r="E19" s="30" t="n">
        <v>2</v>
      </c>
      <c r="F19" s="30" t="n">
        <v>0</v>
      </c>
      <c r="G19" s="30" t="n">
        <v>4</v>
      </c>
      <c r="H19" s="30" t="n">
        <v>1</v>
      </c>
      <c r="I19" s="30" t="n">
        <v>5</v>
      </c>
      <c r="J19" s="30" t="n">
        <v>2</v>
      </c>
      <c r="K19" s="11" t="n">
        <f aca="false">SUM(C19:J19)</f>
        <v>21</v>
      </c>
    </row>
    <row r="20" customFormat="false" ht="12.8" hidden="false" customHeight="false" outlineLevel="0" collapsed="false">
      <c r="A20" s="9"/>
      <c r="B20" s="10" t="s">
        <v>71</v>
      </c>
      <c r="C20" s="30" t="n">
        <v>2</v>
      </c>
      <c r="D20" s="30" t="n">
        <v>0</v>
      </c>
      <c r="E20" s="30" t="n">
        <v>3</v>
      </c>
      <c r="F20" s="30" t="n">
        <v>0</v>
      </c>
      <c r="G20" s="30" t="n">
        <v>5</v>
      </c>
      <c r="H20" s="30" t="n">
        <v>0</v>
      </c>
      <c r="I20" s="30" t="n">
        <v>9</v>
      </c>
      <c r="J20" s="30" t="n">
        <v>2</v>
      </c>
      <c r="K20" s="11" t="n">
        <f aca="false">SUM(C20:J20)</f>
        <v>21</v>
      </c>
    </row>
    <row r="21" customFormat="false" ht="12.8" hidden="false" customHeight="false" outlineLevel="0" collapsed="false">
      <c r="A21" s="9" t="n">
        <v>19</v>
      </c>
      <c r="B21" s="10" t="s">
        <v>19</v>
      </c>
      <c r="C21" s="30" t="n">
        <v>0</v>
      </c>
      <c r="D21" s="30" t="n">
        <v>0</v>
      </c>
      <c r="E21" s="30" t="n">
        <v>1</v>
      </c>
      <c r="F21" s="30" t="n">
        <v>0</v>
      </c>
      <c r="G21" s="30" t="n">
        <v>4</v>
      </c>
      <c r="H21" s="30" t="n">
        <v>1</v>
      </c>
      <c r="I21" s="30" t="n">
        <v>12</v>
      </c>
      <c r="J21" s="30" t="n">
        <v>1</v>
      </c>
      <c r="K21" s="11" t="n">
        <f aca="false">SUM(C21:J21)</f>
        <v>19</v>
      </c>
    </row>
    <row r="22" customFormat="false" ht="12.8" hidden="false" customHeight="false" outlineLevel="0" collapsed="false">
      <c r="A22" s="9" t="n">
        <v>20</v>
      </c>
      <c r="B22" s="10" t="s">
        <v>31</v>
      </c>
      <c r="C22" s="30" t="n">
        <v>1</v>
      </c>
      <c r="D22" s="30" t="n">
        <v>0</v>
      </c>
      <c r="E22" s="30" t="n">
        <v>4</v>
      </c>
      <c r="F22" s="30" t="n">
        <v>0</v>
      </c>
      <c r="G22" s="30" t="n">
        <v>4</v>
      </c>
      <c r="H22" s="30" t="n">
        <v>0</v>
      </c>
      <c r="I22" s="30" t="n">
        <v>7</v>
      </c>
      <c r="J22" s="30" t="n">
        <v>0</v>
      </c>
      <c r="K22" s="11" t="n">
        <f aca="false">SUM(C22:J22)</f>
        <v>16</v>
      </c>
    </row>
    <row r="23" customFormat="false" ht="12.8" hidden="false" customHeight="false" outlineLevel="0" collapsed="false">
      <c r="A23" s="9"/>
      <c r="B23" s="10" t="s">
        <v>28</v>
      </c>
      <c r="C23" s="30" t="n">
        <v>2</v>
      </c>
      <c r="D23" s="30" t="n">
        <v>0</v>
      </c>
      <c r="E23" s="30" t="n">
        <v>1</v>
      </c>
      <c r="F23" s="30" t="n">
        <v>0</v>
      </c>
      <c r="G23" s="30" t="n">
        <v>5</v>
      </c>
      <c r="H23" s="30" t="n">
        <v>0</v>
      </c>
      <c r="I23" s="30" t="n">
        <v>8</v>
      </c>
      <c r="J23" s="30" t="n">
        <v>0</v>
      </c>
      <c r="K23" s="11" t="n">
        <f aca="false">SUM(C23:J23)</f>
        <v>16</v>
      </c>
    </row>
    <row r="24" customFormat="false" ht="12.8" hidden="false" customHeight="false" outlineLevel="0" collapsed="false">
      <c r="A24" s="9" t="n">
        <v>22</v>
      </c>
      <c r="B24" s="10" t="s">
        <v>79</v>
      </c>
      <c r="C24" s="30" t="n">
        <v>0</v>
      </c>
      <c r="D24" s="30" t="n">
        <v>0</v>
      </c>
      <c r="E24" s="30" t="n">
        <v>2</v>
      </c>
      <c r="F24" s="30" t="n">
        <v>1</v>
      </c>
      <c r="G24" s="30" t="n">
        <v>3</v>
      </c>
      <c r="H24" s="30" t="n">
        <v>0</v>
      </c>
      <c r="I24" s="30" t="n">
        <v>7</v>
      </c>
      <c r="J24" s="30" t="n">
        <v>0</v>
      </c>
      <c r="K24" s="11" t="n">
        <f aca="false">SUM(C24:J24)</f>
        <v>13</v>
      </c>
    </row>
    <row r="25" customFormat="false" ht="12.8" hidden="false" customHeight="false" outlineLevel="0" collapsed="false">
      <c r="A25" s="9" t="n">
        <v>23</v>
      </c>
      <c r="B25" s="10" t="s">
        <v>74</v>
      </c>
      <c r="C25" s="30" t="n">
        <v>0</v>
      </c>
      <c r="D25" s="30" t="n">
        <v>0</v>
      </c>
      <c r="E25" s="30" t="n">
        <v>0</v>
      </c>
      <c r="F25" s="30" t="n">
        <v>0</v>
      </c>
      <c r="G25" s="30" t="n">
        <v>5</v>
      </c>
      <c r="H25" s="30" t="n">
        <v>1</v>
      </c>
      <c r="I25" s="30" t="n">
        <v>4</v>
      </c>
      <c r="J25" s="30" t="n">
        <v>2</v>
      </c>
      <c r="K25" s="11" t="n">
        <f aca="false">SUM(C25:J25)</f>
        <v>12</v>
      </c>
    </row>
    <row r="26" customFormat="false" ht="12.8" hidden="false" customHeight="false" outlineLevel="0" collapsed="false">
      <c r="A26" s="9" t="n">
        <v>24</v>
      </c>
      <c r="B26" s="10" t="s">
        <v>63</v>
      </c>
      <c r="C26" s="30" t="n">
        <v>1</v>
      </c>
      <c r="D26" s="30" t="n">
        <v>0</v>
      </c>
      <c r="E26" s="30" t="n">
        <v>0</v>
      </c>
      <c r="F26" s="30" t="n">
        <v>0</v>
      </c>
      <c r="G26" s="30" t="n">
        <v>2</v>
      </c>
      <c r="H26" s="30" t="n">
        <v>2</v>
      </c>
      <c r="I26" s="30" t="n">
        <v>4</v>
      </c>
      <c r="J26" s="30" t="n">
        <v>1</v>
      </c>
      <c r="K26" s="11" t="n">
        <f aca="false">SUM(C26:J26)</f>
        <v>10</v>
      </c>
    </row>
    <row r="27" customFormat="false" ht="12.8" hidden="false" customHeight="false" outlineLevel="0" collapsed="false">
      <c r="A27" s="9" t="n">
        <v>25</v>
      </c>
      <c r="B27" s="10" t="s">
        <v>41</v>
      </c>
      <c r="C27" s="30" t="n">
        <v>0</v>
      </c>
      <c r="D27" s="30" t="n">
        <v>0</v>
      </c>
      <c r="E27" s="30" t="n">
        <v>0</v>
      </c>
      <c r="F27" s="30" t="n">
        <v>0</v>
      </c>
      <c r="G27" s="30" t="n">
        <v>0</v>
      </c>
      <c r="H27" s="30" t="n">
        <v>1</v>
      </c>
      <c r="I27" s="30" t="n">
        <v>7</v>
      </c>
      <c r="J27" s="30" t="n">
        <v>0</v>
      </c>
      <c r="K27" s="11" t="n">
        <f aca="false">SUM(C27:J27)</f>
        <v>8</v>
      </c>
    </row>
    <row r="28" customFormat="false" ht="12.8" hidden="false" customHeight="false" outlineLevel="0" collapsed="false">
      <c r="A28" s="9"/>
      <c r="B28" s="10" t="s">
        <v>58</v>
      </c>
      <c r="C28" s="30" t="n">
        <v>0</v>
      </c>
      <c r="D28" s="30" t="n">
        <v>0</v>
      </c>
      <c r="E28" s="30" t="n">
        <v>0</v>
      </c>
      <c r="F28" s="30" t="n">
        <v>0</v>
      </c>
      <c r="G28" s="30" t="n">
        <v>0</v>
      </c>
      <c r="H28" s="30" t="n">
        <v>1</v>
      </c>
      <c r="I28" s="30" t="n">
        <v>5</v>
      </c>
      <c r="J28" s="30" t="n">
        <v>2</v>
      </c>
      <c r="K28" s="11" t="n">
        <f aca="false">SUM(C28:J28)</f>
        <v>8</v>
      </c>
    </row>
    <row r="29" customFormat="false" ht="12.8" hidden="false" customHeight="false" outlineLevel="0" collapsed="false">
      <c r="A29" s="9"/>
      <c r="B29" s="10" t="s">
        <v>61</v>
      </c>
      <c r="C29" s="30" t="n">
        <v>1</v>
      </c>
      <c r="D29" s="30" t="n">
        <v>0</v>
      </c>
      <c r="E29" s="30" t="n">
        <v>0</v>
      </c>
      <c r="F29" s="30" t="n">
        <v>1</v>
      </c>
      <c r="G29" s="30" t="n">
        <v>1</v>
      </c>
      <c r="H29" s="30" t="n">
        <v>1</v>
      </c>
      <c r="I29" s="30" t="n">
        <v>1</v>
      </c>
      <c r="J29" s="30" t="n">
        <v>3</v>
      </c>
      <c r="K29" s="11" t="n">
        <f aca="false">SUM(C29:J29)</f>
        <v>8</v>
      </c>
    </row>
    <row r="30" customFormat="false" ht="12.8" hidden="false" customHeight="false" outlineLevel="0" collapsed="false">
      <c r="A30" s="9" t="n">
        <v>28</v>
      </c>
      <c r="B30" s="10" t="s">
        <v>38</v>
      </c>
      <c r="C30" s="30" t="n">
        <v>0</v>
      </c>
      <c r="D30" s="30" t="n">
        <v>0</v>
      </c>
      <c r="E30" s="30" t="n">
        <v>0</v>
      </c>
      <c r="F30" s="30" t="n">
        <v>0</v>
      </c>
      <c r="G30" s="30" t="n">
        <v>1</v>
      </c>
      <c r="H30" s="30" t="n">
        <v>0</v>
      </c>
      <c r="I30" s="30" t="n">
        <v>5</v>
      </c>
      <c r="J30" s="30" t="n">
        <v>1</v>
      </c>
      <c r="K30" s="11" t="n">
        <f aca="false">SUM(C30:J30)</f>
        <v>7</v>
      </c>
    </row>
    <row r="31" customFormat="false" ht="12.8" hidden="false" customHeight="false" outlineLevel="0" collapsed="false">
      <c r="A31" s="9"/>
      <c r="B31" s="10" t="s">
        <v>30</v>
      </c>
      <c r="C31" s="30" t="n">
        <v>0</v>
      </c>
      <c r="D31" s="30" t="n">
        <v>0</v>
      </c>
      <c r="E31" s="30" t="n">
        <v>0</v>
      </c>
      <c r="F31" s="30" t="n">
        <v>0</v>
      </c>
      <c r="G31" s="30" t="n">
        <v>6</v>
      </c>
      <c r="H31" s="30" t="n">
        <v>0</v>
      </c>
      <c r="I31" s="30" t="n">
        <v>1</v>
      </c>
      <c r="J31" s="30" t="n">
        <v>0</v>
      </c>
      <c r="K31" s="11" t="n">
        <f aca="false">SUM(C31:J31)</f>
        <v>7</v>
      </c>
    </row>
    <row r="32" customFormat="false" ht="12.8" hidden="false" customHeight="false" outlineLevel="0" collapsed="false">
      <c r="A32" s="9" t="n">
        <v>30</v>
      </c>
      <c r="B32" s="10" t="s">
        <v>32</v>
      </c>
      <c r="C32" s="30" t="n">
        <v>0</v>
      </c>
      <c r="D32" s="30" t="n">
        <v>0</v>
      </c>
      <c r="E32" s="30" t="n">
        <v>0</v>
      </c>
      <c r="F32" s="30" t="n">
        <v>0</v>
      </c>
      <c r="G32" s="30" t="n">
        <v>0</v>
      </c>
      <c r="H32" s="30" t="n">
        <v>0</v>
      </c>
      <c r="I32" s="30" t="n">
        <v>6</v>
      </c>
      <c r="J32" s="30" t="n">
        <v>0</v>
      </c>
      <c r="K32" s="11" t="n">
        <f aca="false">SUM(C32:J32)</f>
        <v>6</v>
      </c>
    </row>
    <row r="33" customFormat="false" ht="12.8" hidden="false" customHeight="false" outlineLevel="0" collapsed="false">
      <c r="A33" s="9" t="n">
        <v>31</v>
      </c>
      <c r="B33" s="10" t="s">
        <v>67</v>
      </c>
      <c r="C33" s="30" t="n">
        <v>0</v>
      </c>
      <c r="D33" s="30" t="n">
        <v>0</v>
      </c>
      <c r="E33" s="30" t="n">
        <v>0</v>
      </c>
      <c r="F33" s="30" t="n">
        <v>0</v>
      </c>
      <c r="G33" s="30" t="n">
        <v>1</v>
      </c>
      <c r="H33" s="30" t="n">
        <v>0</v>
      </c>
      <c r="I33" s="30" t="n">
        <v>3</v>
      </c>
      <c r="J33" s="30" t="n">
        <v>0</v>
      </c>
      <c r="K33" s="11" t="n">
        <f aca="false">SUM(C33:J33)</f>
        <v>4</v>
      </c>
    </row>
    <row r="34" customFormat="false" ht="12.8" hidden="false" customHeight="false" outlineLevel="0" collapsed="false">
      <c r="A34" s="9"/>
      <c r="B34" s="10" t="s">
        <v>35</v>
      </c>
      <c r="C34" s="30" t="n">
        <v>0</v>
      </c>
      <c r="D34" s="30" t="n">
        <v>0</v>
      </c>
      <c r="E34" s="30" t="n">
        <v>0</v>
      </c>
      <c r="F34" s="30" t="n">
        <v>0</v>
      </c>
      <c r="G34" s="30" t="n">
        <v>1</v>
      </c>
      <c r="H34" s="30" t="n">
        <v>0</v>
      </c>
      <c r="I34" s="30" t="n">
        <v>3</v>
      </c>
      <c r="J34" s="30" t="n">
        <v>0</v>
      </c>
      <c r="K34" s="11" t="n">
        <f aca="false">SUM(C34:J34)</f>
        <v>4</v>
      </c>
    </row>
    <row r="35" customFormat="false" ht="12.8" hidden="false" customHeight="false" outlineLevel="0" collapsed="false">
      <c r="A35" s="9" t="n">
        <v>33</v>
      </c>
      <c r="B35" s="10" t="s">
        <v>59</v>
      </c>
      <c r="C35" s="30" t="n">
        <v>0</v>
      </c>
      <c r="D35" s="30" t="n">
        <v>0</v>
      </c>
      <c r="E35" s="30" t="n">
        <v>0</v>
      </c>
      <c r="F35" s="30" t="n">
        <v>0</v>
      </c>
      <c r="G35" s="30" t="n">
        <v>1</v>
      </c>
      <c r="H35" s="30" t="n">
        <v>0</v>
      </c>
      <c r="I35" s="30" t="n">
        <v>2</v>
      </c>
      <c r="J35" s="30" t="n">
        <v>0</v>
      </c>
      <c r="K35" s="11" t="n">
        <f aca="false">SUM(C35:J35)</f>
        <v>3</v>
      </c>
    </row>
    <row r="36" customFormat="false" ht="12.8" hidden="false" customHeight="false" outlineLevel="0" collapsed="false">
      <c r="A36" s="9"/>
      <c r="B36" s="10" t="s">
        <v>46</v>
      </c>
      <c r="C36" s="30" t="n">
        <v>0</v>
      </c>
      <c r="D36" s="30" t="n">
        <v>0</v>
      </c>
      <c r="E36" s="30" t="n">
        <v>1</v>
      </c>
      <c r="F36" s="30" t="n">
        <v>1</v>
      </c>
      <c r="G36" s="30" t="n">
        <v>0</v>
      </c>
      <c r="H36" s="30" t="n">
        <v>0</v>
      </c>
      <c r="I36" s="30" t="n">
        <v>1</v>
      </c>
      <c r="J36" s="30" t="n">
        <v>0</v>
      </c>
      <c r="K36" s="11" t="n">
        <f aca="false">SUM(C36:J36)</f>
        <v>3</v>
      </c>
    </row>
    <row r="37" customFormat="false" ht="12.8" hidden="false" customHeight="false" outlineLevel="0" collapsed="false">
      <c r="A37" s="9"/>
      <c r="B37" s="10" t="s">
        <v>76</v>
      </c>
      <c r="C37" s="30" t="n">
        <v>0</v>
      </c>
      <c r="D37" s="30" t="n">
        <v>0</v>
      </c>
      <c r="E37" s="30" t="n">
        <v>1</v>
      </c>
      <c r="F37" s="30" t="n">
        <v>0</v>
      </c>
      <c r="G37" s="30" t="n">
        <v>0</v>
      </c>
      <c r="H37" s="30" t="n">
        <v>0</v>
      </c>
      <c r="I37" s="30" t="n">
        <v>1</v>
      </c>
      <c r="J37" s="30" t="n">
        <v>1</v>
      </c>
      <c r="K37" s="11" t="n">
        <f aca="false">SUM(C37:J37)</f>
        <v>3</v>
      </c>
    </row>
    <row r="38" customFormat="false" ht="12.8" hidden="false" customHeight="false" outlineLevel="0" collapsed="false">
      <c r="A38" s="9" t="n">
        <v>36</v>
      </c>
      <c r="B38" s="10" t="s">
        <v>70</v>
      </c>
      <c r="C38" s="30" t="n">
        <v>0</v>
      </c>
      <c r="D38" s="30" t="n">
        <v>0</v>
      </c>
      <c r="E38" s="30" t="n">
        <v>0</v>
      </c>
      <c r="F38" s="30" t="n">
        <v>0</v>
      </c>
      <c r="G38" s="30" t="n">
        <v>0</v>
      </c>
      <c r="H38" s="30" t="n">
        <v>0</v>
      </c>
      <c r="I38" s="30" t="n">
        <v>2</v>
      </c>
      <c r="J38" s="30" t="n">
        <v>0</v>
      </c>
      <c r="K38" s="11" t="n">
        <f aca="false">SUM(C38:J38)</f>
        <v>2</v>
      </c>
    </row>
    <row r="39" customFormat="false" ht="12.8" hidden="false" customHeight="false" outlineLevel="0" collapsed="false">
      <c r="A39" s="9"/>
      <c r="B39" s="10" t="s">
        <v>75</v>
      </c>
      <c r="C39" s="30" t="n">
        <v>0</v>
      </c>
      <c r="D39" s="30" t="n">
        <v>0</v>
      </c>
      <c r="E39" s="30" t="n">
        <v>0</v>
      </c>
      <c r="F39" s="30" t="n">
        <v>0</v>
      </c>
      <c r="G39" s="30" t="n">
        <v>0</v>
      </c>
      <c r="H39" s="30" t="n">
        <v>0</v>
      </c>
      <c r="I39" s="30" t="n">
        <v>1</v>
      </c>
      <c r="J39" s="30" t="n">
        <v>1</v>
      </c>
      <c r="K39" s="11" t="n">
        <f aca="false">SUM(C39:J39)</f>
        <v>2</v>
      </c>
    </row>
    <row r="40" customFormat="false" ht="12.8" hidden="false" customHeight="false" outlineLevel="0" collapsed="false">
      <c r="A40" s="9" t="n">
        <v>38</v>
      </c>
      <c r="B40" s="10" t="s">
        <v>43</v>
      </c>
      <c r="C40" s="30" t="n">
        <v>0</v>
      </c>
      <c r="D40" s="30" t="n">
        <v>0</v>
      </c>
      <c r="E40" s="30" t="n">
        <v>0</v>
      </c>
      <c r="F40" s="30" t="n">
        <v>0</v>
      </c>
      <c r="G40" s="30" t="n">
        <v>0</v>
      </c>
      <c r="H40" s="30" t="n">
        <v>0</v>
      </c>
      <c r="I40" s="30" t="n">
        <v>0</v>
      </c>
      <c r="J40" s="30" t="n">
        <v>0</v>
      </c>
      <c r="K40" s="11" t="n">
        <f aca="false">SUM(C40:J40)</f>
        <v>0</v>
      </c>
    </row>
    <row r="41" customFormat="false" ht="12.8" hidden="false" customHeight="false" outlineLevel="0" collapsed="false">
      <c r="A41" s="9"/>
      <c r="B41" s="10" t="s">
        <v>60</v>
      </c>
      <c r="C41" s="30" t="n">
        <v>0</v>
      </c>
      <c r="D41" s="30" t="n">
        <v>0</v>
      </c>
      <c r="E41" s="30" t="n">
        <v>0</v>
      </c>
      <c r="F41" s="30" t="n">
        <v>0</v>
      </c>
      <c r="G41" s="30" t="n">
        <v>0</v>
      </c>
      <c r="H41" s="30" t="n">
        <v>0</v>
      </c>
      <c r="I41" s="30" t="n">
        <v>0</v>
      </c>
      <c r="J41" s="30" t="n">
        <v>0</v>
      </c>
      <c r="K41" s="11" t="n">
        <f aca="false">SUM(C41:J41)</f>
        <v>0</v>
      </c>
    </row>
    <row r="42" customFormat="false" ht="12.8" hidden="false" customHeight="false" outlineLevel="0" collapsed="false">
      <c r="A42" s="9"/>
      <c r="B42" s="10" t="s">
        <v>78</v>
      </c>
      <c r="C42" s="30" t="n">
        <v>0</v>
      </c>
      <c r="D42" s="30" t="n">
        <v>0</v>
      </c>
      <c r="E42" s="30" t="n">
        <v>0</v>
      </c>
      <c r="F42" s="30" t="n">
        <v>0</v>
      </c>
      <c r="G42" s="30" t="n">
        <v>0</v>
      </c>
      <c r="H42" s="30" t="n">
        <v>0</v>
      </c>
      <c r="I42" s="30" t="n">
        <v>0</v>
      </c>
      <c r="J42" s="30" t="n">
        <v>0</v>
      </c>
      <c r="K42" s="11" t="n">
        <f aca="false">SUM(C42:J42)</f>
        <v>0</v>
      </c>
    </row>
    <row r="43" customFormat="false" ht="12.8" hidden="false" customHeight="false" outlineLevel="0" collapsed="false">
      <c r="A43" s="9"/>
      <c r="B43" s="10" t="s">
        <v>45</v>
      </c>
      <c r="C43" s="30" t="n">
        <v>0</v>
      </c>
      <c r="D43" s="30" t="n">
        <v>0</v>
      </c>
      <c r="E43" s="30" t="n">
        <v>0</v>
      </c>
      <c r="F43" s="30" t="n">
        <v>0</v>
      </c>
      <c r="G43" s="30" t="n">
        <v>0</v>
      </c>
      <c r="H43" s="30" t="n">
        <v>0</v>
      </c>
      <c r="I43" s="30" t="n">
        <v>0</v>
      </c>
      <c r="J43" s="30" t="n">
        <v>0</v>
      </c>
      <c r="K43" s="11" t="n">
        <f aca="false">SUM(C43:J43)</f>
        <v>0</v>
      </c>
    </row>
    <row r="44" customFormat="false" ht="12.8" hidden="false" customHeight="false" outlineLevel="0" collapsed="false">
      <c r="A44" s="9"/>
      <c r="B44" s="10" t="s">
        <v>48</v>
      </c>
      <c r="C44" s="30" t="n">
        <v>0</v>
      </c>
      <c r="D44" s="30" t="n">
        <v>0</v>
      </c>
      <c r="E44" s="30" t="n">
        <v>0</v>
      </c>
      <c r="F44" s="30" t="n">
        <v>0</v>
      </c>
      <c r="G44" s="30" t="n">
        <v>0</v>
      </c>
      <c r="H44" s="30" t="n">
        <v>0</v>
      </c>
      <c r="I44" s="30" t="n">
        <v>0</v>
      </c>
      <c r="J44" s="30" t="n">
        <v>0</v>
      </c>
      <c r="K44" s="11" t="n">
        <f aca="false">SUM(C44:J44)</f>
        <v>0</v>
      </c>
    </row>
    <row r="45" customFormat="false" ht="12.8" hidden="false" customHeight="false" outlineLevel="0" collapsed="false">
      <c r="A45" s="5"/>
      <c r="B45" s="31"/>
      <c r="C45" s="32" t="n">
        <f aca="false">SUM(C3:C44)</f>
        <v>49</v>
      </c>
      <c r="D45" s="32" t="n">
        <f aca="false">SUM(D3:D44)</f>
        <v>6</v>
      </c>
      <c r="E45" s="32" t="n">
        <f aca="false">SUM(E3:E44)</f>
        <v>85</v>
      </c>
      <c r="F45" s="32" t="n">
        <f aca="false">SUM(F3:F44)</f>
        <v>20</v>
      </c>
      <c r="G45" s="33" t="n">
        <f aca="false">SUM(G3:G44)</f>
        <v>328</v>
      </c>
      <c r="H45" s="33" t="n">
        <f aca="false">SUM(H3:H44)</f>
        <v>74</v>
      </c>
      <c r="I45" s="33" t="n">
        <f aca="false">SUM(I3:I44)</f>
        <v>439</v>
      </c>
      <c r="J45" s="33" t="n">
        <f aca="false">SUM(J3:J44)</f>
        <v>74</v>
      </c>
      <c r="K45" s="11" t="n">
        <f aca="false">SUM(C45:J45)</f>
        <v>1075</v>
      </c>
    </row>
    <row r="46" customFormat="false" ht="12.8" hidden="false" customHeight="false" outlineLevel="0" collapsed="false">
      <c r="A46" s="5"/>
      <c r="B46" s="31"/>
      <c r="C46" s="11"/>
      <c r="D46" s="11"/>
      <c r="E46" s="11"/>
      <c r="F46" s="11"/>
      <c r="G46" s="11" t="s">
        <v>53</v>
      </c>
      <c r="H46" s="11"/>
      <c r="I46" s="11"/>
      <c r="J46" s="11"/>
      <c r="K46" s="11"/>
    </row>
    <row r="47" customFormat="false" ht="12.8" hidden="false" customHeight="false" outlineLevel="0" collapsed="false">
      <c r="A47" s="5"/>
      <c r="B47" s="31"/>
      <c r="C47" s="11"/>
      <c r="D47" s="11"/>
      <c r="E47" s="11"/>
      <c r="F47" s="11"/>
      <c r="G47" s="34" t="n">
        <v>225</v>
      </c>
      <c r="H47" s="34" t="n">
        <v>201</v>
      </c>
      <c r="I47" s="34" t="n">
        <v>200</v>
      </c>
      <c r="J47" s="34" t="n">
        <v>174</v>
      </c>
      <c r="K47" s="35" t="n">
        <f aca="false">SUM(C47:J47)</f>
        <v>800</v>
      </c>
    </row>
    <row r="48" customFormat="false" ht="12.8" hidden="false" customHeight="false" outlineLevel="0" collapsed="false">
      <c r="A48" s="4"/>
      <c r="B48" s="31" t="s">
        <v>54</v>
      </c>
      <c r="C48" s="32" t="n">
        <f aca="false">SUM(C45:F45)</f>
        <v>160</v>
      </c>
      <c r="D48" s="11"/>
      <c r="E48" s="11"/>
      <c r="F48" s="11"/>
      <c r="G48" s="33" t="n">
        <f aca="false">SUM(G45:J45)</f>
        <v>915</v>
      </c>
      <c r="H48" s="11"/>
      <c r="I48" s="11"/>
      <c r="J48" s="11"/>
      <c r="K48" s="11" t="n">
        <f aca="false">SUM(K45:K47)</f>
        <v>1875</v>
      </c>
    </row>
  </sheetData>
  <mergeCells count="3">
    <mergeCell ref="C1:F1"/>
    <mergeCell ref="G1:J1"/>
    <mergeCell ref="G46:J4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2025-06-11T07:20:07Z</dcterms:created>
  <dc:creator/>
  <dc:description/>
  <dc:language>fr-FR</dc:language>
  <cp:lastModifiedBy/>
  <dcterms:modified xsi:type="dcterms:W3CDTF">2025-06-30T09:52:16Z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